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9555" windowHeight="7560"/>
  </bookViews>
  <sheets>
    <sheet name="Schneider GameLog" sheetId="1" r:id="rId1"/>
    <sheet name="Brodeur GameLog" sheetId="2" r:id="rId2"/>
    <sheet name="Devils GameLog" sheetId="3" r:id="rId3"/>
    <sheet name="From 1st Article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O36" i="1" l="1"/>
  <c r="O37" i="1"/>
  <c r="O38" i="1"/>
  <c r="O39" i="1"/>
  <c r="O40" i="1"/>
  <c r="O41" i="1"/>
  <c r="O42" i="1"/>
  <c r="O43" i="1"/>
  <c r="O44" i="1"/>
  <c r="O27" i="1"/>
  <c r="O28" i="1"/>
  <c r="O29" i="1"/>
  <c r="O30" i="1"/>
  <c r="O31" i="1"/>
  <c r="O32" i="1"/>
  <c r="O33" i="1"/>
  <c r="O34" i="1"/>
  <c r="O35" i="1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C27" i="1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7" i="3"/>
  <c r="O6" i="1"/>
  <c r="O7" i="1"/>
  <c r="O8" i="1"/>
  <c r="O9" i="1"/>
  <c r="O10" i="1"/>
  <c r="D6" i="3" l="1"/>
  <c r="D7" i="3"/>
  <c r="D8" i="3"/>
  <c r="D9" i="3"/>
  <c r="D10" i="3" s="1"/>
  <c r="D11" i="3" s="1"/>
  <c r="D12" i="3"/>
  <c r="D13" i="3"/>
  <c r="D14" i="3" s="1"/>
  <c r="D15" i="3"/>
  <c r="D16" i="3"/>
  <c r="D17" i="3"/>
  <c r="D18" i="3"/>
  <c r="D19" i="3" s="1"/>
  <c r="D20" i="3"/>
  <c r="D21" i="3"/>
  <c r="D22" i="3" s="1"/>
  <c r="D23" i="3"/>
  <c r="D24" i="3"/>
  <c r="D25" i="3"/>
  <c r="D26" i="3" s="1"/>
  <c r="D27" i="3"/>
  <c r="D28" i="3" s="1"/>
  <c r="D29" i="3"/>
  <c r="D30" i="3"/>
  <c r="D31" i="3"/>
  <c r="D32" i="3"/>
  <c r="D33" i="3"/>
  <c r="D34" i="3"/>
  <c r="D35" i="3"/>
  <c r="D36" i="3" s="1"/>
  <c r="D37" i="3"/>
  <c r="D38" i="3"/>
  <c r="D39" i="3"/>
  <c r="D40" i="3"/>
  <c r="D41" i="3"/>
  <c r="D42" i="3"/>
  <c r="D43" i="3" s="1"/>
  <c r="D44" i="3"/>
  <c r="D45" i="3"/>
  <c r="D46" i="3"/>
  <c r="D47" i="3" s="1"/>
  <c r="D48" i="3" s="1"/>
  <c r="D49" i="3"/>
  <c r="D50" i="3"/>
  <c r="D51" i="3"/>
  <c r="D52" i="3"/>
  <c r="D53" i="3"/>
  <c r="D54" i="3"/>
  <c r="D55" i="3"/>
  <c r="D56" i="3" s="1"/>
  <c r="D57" i="3" s="1"/>
  <c r="D58" i="3" s="1"/>
  <c r="D59" i="3" s="1"/>
  <c r="D60" i="3" s="1"/>
  <c r="D61" i="3" s="1"/>
  <c r="D62" i="3"/>
  <c r="D63" i="3"/>
  <c r="D64" i="3"/>
  <c r="D65" i="3"/>
  <c r="D66" i="3"/>
  <c r="D67" i="3"/>
  <c r="D68" i="3"/>
  <c r="D69" i="3"/>
  <c r="D70" i="3" s="1"/>
  <c r="D71" i="3"/>
  <c r="D72" i="3"/>
  <c r="D73" i="3"/>
  <c r="D74" i="3"/>
  <c r="D75" i="3"/>
  <c r="D76" i="3"/>
  <c r="D77" i="3"/>
  <c r="D78" i="3" s="1"/>
  <c r="D79" i="3" s="1"/>
  <c r="D80" i="3" s="1"/>
  <c r="D81" i="3" s="1"/>
  <c r="D82" i="3"/>
  <c r="D83" i="3" s="1"/>
  <c r="D3" i="3"/>
  <c r="D4" i="3" s="1"/>
  <c r="D5" i="3"/>
  <c r="D2" i="3"/>
  <c r="C5" i="3"/>
  <c r="C7" i="3"/>
  <c r="C9" i="3"/>
  <c r="C10" i="3"/>
  <c r="C11" i="3"/>
  <c r="C15" i="3"/>
  <c r="C17" i="3"/>
  <c r="C20" i="3"/>
  <c r="C23" i="3"/>
  <c r="C27" i="3"/>
  <c r="C28" i="3"/>
  <c r="C30" i="3"/>
  <c r="C31" i="3"/>
  <c r="C34" i="3"/>
  <c r="C37" i="3"/>
  <c r="C39" i="3"/>
  <c r="C41" i="3"/>
  <c r="C44" i="3"/>
  <c r="C46" i="3"/>
  <c r="C47" i="3"/>
  <c r="C48" i="3"/>
  <c r="C50" i="3"/>
  <c r="C52" i="3"/>
  <c r="C53" i="3"/>
  <c r="C55" i="3"/>
  <c r="C56" i="3"/>
  <c r="C57" i="3"/>
  <c r="C58" i="3"/>
  <c r="C59" i="3"/>
  <c r="C60" i="3"/>
  <c r="C61" i="3"/>
  <c r="C63" i="3"/>
  <c r="C65" i="3"/>
  <c r="C68" i="3"/>
  <c r="C71" i="3"/>
  <c r="C73" i="3"/>
  <c r="C75" i="3"/>
  <c r="C77" i="3"/>
  <c r="C78" i="3"/>
  <c r="C79" i="3"/>
  <c r="C80" i="3"/>
  <c r="C81" i="3"/>
  <c r="C2" i="3"/>
  <c r="E80" i="3"/>
  <c r="G34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45" i="1" s="1"/>
  <c r="C24" i="1"/>
  <c r="C25" i="1"/>
  <c r="C2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3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4" i="3"/>
  <c r="E5" i="3"/>
  <c r="E6" i="3"/>
  <c r="E3" i="3"/>
  <c r="C39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2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2" i="2"/>
  <c r="E11" i="5"/>
  <c r="E10" i="5"/>
  <c r="Q39" i="2"/>
  <c r="S39" i="2"/>
  <c r="T39" i="2"/>
  <c r="U39" i="2"/>
  <c r="P45" i="1"/>
  <c r="R45" i="1"/>
  <c r="S45" i="1"/>
  <c r="K45" i="1"/>
  <c r="K39" i="2"/>
  <c r="D39" i="2"/>
  <c r="D45" i="1"/>
  <c r="L45" i="1" l="1"/>
  <c r="M39" i="2"/>
  <c r="N39" i="2"/>
  <c r="L39" i="2"/>
  <c r="X44" i="2"/>
  <c r="X43" i="2"/>
  <c r="X42" i="2"/>
  <c r="X41" i="2"/>
  <c r="X40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V41" i="1" s="1"/>
  <c r="N42" i="1"/>
  <c r="N43" i="1"/>
  <c r="N44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U39" i="1" s="1"/>
  <c r="M40" i="1"/>
  <c r="M41" i="1"/>
  <c r="M42" i="1"/>
  <c r="M43" i="1"/>
  <c r="U43" i="1" s="1"/>
  <c r="M44" i="1"/>
  <c r="M2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I45" i="1" s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" i="2"/>
  <c r="J4" i="2"/>
  <c r="J5" i="2"/>
  <c r="J6" i="2"/>
  <c r="J7" i="2"/>
  <c r="J2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2" i="2"/>
  <c r="P3" i="2"/>
  <c r="R3" i="2" s="1"/>
  <c r="P4" i="2"/>
  <c r="R4" i="2" s="1"/>
  <c r="P5" i="2"/>
  <c r="R5" i="2" s="1"/>
  <c r="P6" i="2"/>
  <c r="R6" i="2" s="1"/>
  <c r="P7" i="2"/>
  <c r="R7" i="2" s="1"/>
  <c r="P8" i="2"/>
  <c r="R8" i="2" s="1"/>
  <c r="P9" i="2"/>
  <c r="R9" i="2" s="1"/>
  <c r="P10" i="2"/>
  <c r="R10" i="2" s="1"/>
  <c r="P11" i="2"/>
  <c r="R11" i="2" s="1"/>
  <c r="P12" i="2"/>
  <c r="R12" i="2" s="1"/>
  <c r="P13" i="2"/>
  <c r="R13" i="2" s="1"/>
  <c r="P14" i="2"/>
  <c r="R14" i="2" s="1"/>
  <c r="P15" i="2"/>
  <c r="R15" i="2" s="1"/>
  <c r="P16" i="2"/>
  <c r="R16" i="2" s="1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P33" i="2"/>
  <c r="R33" i="2" s="1"/>
  <c r="P34" i="2"/>
  <c r="R34" i="2" s="1"/>
  <c r="P35" i="2"/>
  <c r="R35" i="2" s="1"/>
  <c r="P36" i="2"/>
  <c r="R36" i="2" s="1"/>
  <c r="P37" i="2"/>
  <c r="R37" i="2" s="1"/>
  <c r="P38" i="2"/>
  <c r="R38" i="2" s="1"/>
  <c r="P2" i="2"/>
  <c r="P39" i="2" s="1"/>
  <c r="O3" i="1"/>
  <c r="Q3" i="1" s="1"/>
  <c r="O4" i="1"/>
  <c r="Q4" i="1" s="1"/>
  <c r="O5" i="1"/>
  <c r="Q5" i="1" s="1"/>
  <c r="Q6" i="1"/>
  <c r="Q7" i="1"/>
  <c r="Q8" i="1"/>
  <c r="Q9" i="1"/>
  <c r="Q10" i="1"/>
  <c r="O11" i="1"/>
  <c r="Q11" i="1" s="1"/>
  <c r="O12" i="1"/>
  <c r="Q12" i="1" s="1"/>
  <c r="O13" i="1"/>
  <c r="Q13" i="1" s="1"/>
  <c r="O14" i="1"/>
  <c r="Q14" i="1" s="1"/>
  <c r="O15" i="1"/>
  <c r="Q15" i="1" s="1"/>
  <c r="Q16" i="1"/>
  <c r="Q17" i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O2" i="1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2" i="1"/>
  <c r="O45" i="1" l="1"/>
  <c r="G45" i="1"/>
  <c r="G39" i="2"/>
  <c r="H45" i="1"/>
  <c r="J45" i="1"/>
  <c r="N45" i="1"/>
  <c r="M45" i="1"/>
  <c r="Q2" i="1"/>
  <c r="Q45" i="1" s="1"/>
  <c r="F45" i="1"/>
  <c r="O39" i="2"/>
  <c r="I39" i="2"/>
  <c r="H39" i="2"/>
  <c r="J39" i="2"/>
  <c r="F39" i="2"/>
  <c r="R2" i="2"/>
  <c r="R39" i="2" s="1"/>
  <c r="V37" i="2"/>
  <c r="W10" i="2"/>
  <c r="W26" i="2"/>
  <c r="V17" i="2"/>
  <c r="V33" i="2"/>
  <c r="V21" i="2"/>
  <c r="V5" i="2"/>
  <c r="W32" i="2"/>
  <c r="W16" i="2"/>
  <c r="V7" i="2"/>
  <c r="V3" i="2"/>
  <c r="V35" i="2"/>
  <c r="V31" i="2"/>
  <c r="V27" i="2"/>
  <c r="V23" i="2"/>
  <c r="V19" i="2"/>
  <c r="V15" i="2"/>
  <c r="V11" i="2"/>
  <c r="V6" i="2"/>
  <c r="V10" i="2"/>
  <c r="V14" i="2"/>
  <c r="V18" i="2"/>
  <c r="V22" i="2"/>
  <c r="V26" i="2"/>
  <c r="V30" i="2"/>
  <c r="V34" i="2"/>
  <c r="V38" i="2"/>
  <c r="V4" i="2"/>
  <c r="V8" i="2"/>
  <c r="V12" i="2"/>
  <c r="V16" i="2"/>
  <c r="V36" i="2"/>
  <c r="V9" i="2"/>
  <c r="V13" i="2"/>
  <c r="V25" i="2"/>
  <c r="V29" i="2"/>
  <c r="V2" i="2"/>
  <c r="V20" i="2"/>
  <c r="V24" i="2"/>
  <c r="V28" i="2"/>
  <c r="V32" i="2"/>
  <c r="W2" i="2"/>
  <c r="W4" i="2"/>
  <c r="W6" i="2"/>
  <c r="W8" i="2"/>
  <c r="W12" i="2"/>
  <c r="W14" i="2"/>
  <c r="W18" i="2"/>
  <c r="W20" i="2"/>
  <c r="W22" i="2"/>
  <c r="W24" i="2"/>
  <c r="W28" i="2"/>
  <c r="W30" i="2"/>
  <c r="X30" i="2" s="1"/>
  <c r="W34" i="2"/>
  <c r="W36" i="2"/>
  <c r="W38" i="2"/>
  <c r="V40" i="1"/>
  <c r="V44" i="1"/>
  <c r="V42" i="1"/>
  <c r="W3" i="2"/>
  <c r="W5" i="2"/>
  <c r="W7" i="2"/>
  <c r="X7" i="2" s="1"/>
  <c r="W9" i="2"/>
  <c r="W11" i="2"/>
  <c r="W13" i="2"/>
  <c r="W15" i="2"/>
  <c r="W17" i="2"/>
  <c r="W19" i="2"/>
  <c r="W21" i="2"/>
  <c r="X21" i="2" s="1"/>
  <c r="W23" i="2"/>
  <c r="W25" i="2"/>
  <c r="W27" i="2"/>
  <c r="W29" i="2"/>
  <c r="W31" i="2"/>
  <c r="W33" i="2"/>
  <c r="W35" i="2"/>
  <c r="W37" i="2"/>
  <c r="X37" i="2" s="1"/>
  <c r="U5" i="1"/>
  <c r="U9" i="1"/>
  <c r="U13" i="1"/>
  <c r="U17" i="1"/>
  <c r="U21" i="1"/>
  <c r="U25" i="1"/>
  <c r="U29" i="1"/>
  <c r="U33" i="1"/>
  <c r="U37" i="1"/>
  <c r="V4" i="1"/>
  <c r="V8" i="1"/>
  <c r="V12" i="1"/>
  <c r="V16" i="1"/>
  <c r="V20" i="1"/>
  <c r="V24" i="1"/>
  <c r="V28" i="1"/>
  <c r="V32" i="1"/>
  <c r="V36" i="1"/>
  <c r="U41" i="1"/>
  <c r="W41" i="1" s="1"/>
  <c r="V2" i="1"/>
  <c r="V37" i="1"/>
  <c r="V33" i="1"/>
  <c r="V29" i="1"/>
  <c r="V25" i="1"/>
  <c r="V21" i="1"/>
  <c r="V17" i="1"/>
  <c r="V13" i="1"/>
  <c r="V9" i="1"/>
  <c r="V5" i="1"/>
  <c r="V38" i="1"/>
  <c r="V34" i="1"/>
  <c r="V30" i="1"/>
  <c r="V26" i="1"/>
  <c r="V22" i="1"/>
  <c r="V18" i="1"/>
  <c r="V14" i="1"/>
  <c r="V10" i="1"/>
  <c r="V6" i="1"/>
  <c r="U42" i="1"/>
  <c r="U38" i="1"/>
  <c r="U34" i="1"/>
  <c r="U30" i="1"/>
  <c r="U26" i="1"/>
  <c r="U22" i="1"/>
  <c r="U18" i="1"/>
  <c r="U14" i="1"/>
  <c r="U10" i="1"/>
  <c r="U6" i="1"/>
  <c r="U2" i="1"/>
  <c r="U3" i="1"/>
  <c r="U7" i="1"/>
  <c r="U11" i="1"/>
  <c r="U15" i="1"/>
  <c r="U19" i="1"/>
  <c r="U23" i="1"/>
  <c r="U27" i="1"/>
  <c r="U31" i="1"/>
  <c r="U35" i="1"/>
  <c r="U44" i="1"/>
  <c r="U40" i="1"/>
  <c r="U36" i="1"/>
  <c r="U32" i="1"/>
  <c r="U28" i="1"/>
  <c r="U24" i="1"/>
  <c r="U20" i="1"/>
  <c r="U16" i="1"/>
  <c r="U12" i="1"/>
  <c r="U8" i="1"/>
  <c r="U4" i="1"/>
  <c r="V43" i="1"/>
  <c r="W43" i="1" s="1"/>
  <c r="V39" i="1"/>
  <c r="W39" i="1" s="1"/>
  <c r="V35" i="1"/>
  <c r="V31" i="1"/>
  <c r="V27" i="1"/>
  <c r="V23" i="1"/>
  <c r="V19" i="1"/>
  <c r="V15" i="1"/>
  <c r="V11" i="1"/>
  <c r="V7" i="1"/>
  <c r="V3" i="1"/>
  <c r="X10" i="2" l="1"/>
  <c r="W42" i="1"/>
  <c r="W4" i="1"/>
  <c r="W44" i="1"/>
  <c r="W10" i="1"/>
  <c r="W26" i="1"/>
  <c r="W16" i="1"/>
  <c r="W32" i="1"/>
  <c r="X38" i="2"/>
  <c r="X26" i="2"/>
  <c r="W12" i="1"/>
  <c r="W28" i="1"/>
  <c r="W14" i="1"/>
  <c r="W30" i="1"/>
  <c r="X33" i="2"/>
  <c r="W20" i="1"/>
  <c r="W36" i="1"/>
  <c r="W2" i="1"/>
  <c r="W33" i="1"/>
  <c r="W17" i="1"/>
  <c r="W25" i="1"/>
  <c r="W9" i="1"/>
  <c r="X2" i="2"/>
  <c r="V39" i="2"/>
  <c r="X32" i="2"/>
  <c r="X34" i="2"/>
  <c r="X6" i="2"/>
  <c r="X3" i="2"/>
  <c r="X9" i="2"/>
  <c r="W35" i="1"/>
  <c r="W19" i="1"/>
  <c r="X27" i="2"/>
  <c r="X11" i="2"/>
  <c r="X18" i="2"/>
  <c r="X36" i="2"/>
  <c r="X4" i="2"/>
  <c r="X19" i="2"/>
  <c r="X23" i="2"/>
  <c r="X22" i="2"/>
  <c r="X15" i="2"/>
  <c r="X31" i="2"/>
  <c r="X35" i="2"/>
  <c r="X17" i="2"/>
  <c r="X14" i="2"/>
  <c r="X16" i="2"/>
  <c r="W39" i="2"/>
  <c r="X8" i="2"/>
  <c r="X28" i="2"/>
  <c r="X20" i="2"/>
  <c r="X13" i="2"/>
  <c r="X12" i="2"/>
  <c r="X5" i="2"/>
  <c r="X29" i="2"/>
  <c r="X24" i="2"/>
  <c r="X25" i="2"/>
  <c r="W23" i="1"/>
  <c r="U45" i="1"/>
  <c r="W3" i="1"/>
  <c r="W13" i="1"/>
  <c r="W8" i="1"/>
  <c r="W24" i="1"/>
  <c r="W40" i="1"/>
  <c r="W27" i="1"/>
  <c r="W11" i="1"/>
  <c r="W6" i="1"/>
  <c r="W22" i="1"/>
  <c r="W38" i="1"/>
  <c r="W37" i="1"/>
  <c r="W21" i="1"/>
  <c r="W5" i="1"/>
  <c r="W7" i="1"/>
  <c r="W29" i="1"/>
  <c r="W31" i="1"/>
  <c r="W15" i="1"/>
  <c r="W18" i="1"/>
  <c r="W34" i="1"/>
  <c r="V45" i="1"/>
  <c r="X39" i="2" l="1"/>
  <c r="W45" i="1"/>
</calcChain>
</file>

<file path=xl/sharedStrings.xml><?xml version="1.0" encoding="utf-8"?>
<sst xmlns="http://schemas.openxmlformats.org/spreadsheetml/2006/main" count="322" uniqueCount="80">
  <si>
    <t>Date</t>
  </si>
  <si>
    <t>Opp</t>
  </si>
  <si>
    <t>GA</t>
  </si>
  <si>
    <t>SA</t>
  </si>
  <si>
    <t>SV</t>
  </si>
  <si>
    <t>SV%</t>
  </si>
  <si>
    <t>PIT</t>
  </si>
  <si>
    <t>VAN</t>
  </si>
  <si>
    <t>WPG</t>
  </si>
  <si>
    <t>NYR</t>
  </si>
  <si>
    <t>CBJ</t>
  </si>
  <si>
    <t>MIN</t>
  </si>
  <si>
    <t>TOR</t>
  </si>
  <si>
    <t>LAK</t>
  </si>
  <si>
    <t>CAR</t>
  </si>
  <si>
    <t>BUF</t>
  </si>
  <si>
    <t>MTL</t>
  </si>
  <si>
    <t>DET</t>
  </si>
  <si>
    <t>ANA</t>
  </si>
  <si>
    <t>CHI</t>
  </si>
  <si>
    <t>NYI</t>
  </si>
  <si>
    <t>DAL</t>
  </si>
  <si>
    <t>FLA</t>
  </si>
  <si>
    <t>COL</t>
  </si>
  <si>
    <t>STL</t>
  </si>
  <si>
    <t>WSH</t>
  </si>
  <si>
    <t>NSH</t>
  </si>
  <si>
    <t>EDM</t>
  </si>
  <si>
    <t>SJS</t>
  </si>
  <si>
    <t>CGY</t>
  </si>
  <si>
    <t>OTT</t>
  </si>
  <si>
    <t>AWAY</t>
  </si>
  <si>
    <t>OppPts</t>
  </si>
  <si>
    <t>BOS</t>
  </si>
  <si>
    <t>TBL</t>
  </si>
  <si>
    <t>PHI</t>
  </si>
  <si>
    <t>PHX</t>
  </si>
  <si>
    <t xml:space="preserve"> TOI</t>
  </si>
  <si>
    <t xml:space="preserve"> GF</t>
  </si>
  <si>
    <t xml:space="preserve"> GA</t>
  </si>
  <si>
    <t xml:space="preserve"> CF</t>
  </si>
  <si>
    <t xml:space="preserve"> CA</t>
  </si>
  <si>
    <t xml:space="preserve"> CF%</t>
  </si>
  <si>
    <t xml:space="preserve"> FF</t>
  </si>
  <si>
    <t xml:space="preserve"> FA</t>
  </si>
  <si>
    <t xml:space="preserve"> FF%</t>
  </si>
  <si>
    <t xml:space="preserve"> SF</t>
  </si>
  <si>
    <t xml:space="preserve"> SA</t>
  </si>
  <si>
    <t xml:space="preserve"> SF%</t>
  </si>
  <si>
    <t xml:space="preserve"> Sh%</t>
  </si>
  <si>
    <t xml:space="preserve"> Sv%</t>
  </si>
  <si>
    <t>GF</t>
  </si>
  <si>
    <t>Opp GF/G</t>
  </si>
  <si>
    <t>Opp GA/G</t>
  </si>
  <si>
    <t>Opp CF/G</t>
  </si>
  <si>
    <t>Opp CA/G</t>
  </si>
  <si>
    <t>CF</t>
  </si>
  <si>
    <t>CA</t>
  </si>
  <si>
    <t>RelCF</t>
  </si>
  <si>
    <t>RelCA</t>
  </si>
  <si>
    <t>PtsGot</t>
  </si>
  <si>
    <t>RelCD</t>
  </si>
  <si>
    <t>Gdiff</t>
  </si>
  <si>
    <t xml:space="preserve">Schneider </t>
  </si>
  <si>
    <t>Brodeur</t>
  </si>
  <si>
    <t>Home</t>
  </si>
  <si>
    <t>Away</t>
  </si>
  <si>
    <t>Opp Pts</t>
  </si>
  <si>
    <t>Opp GAA</t>
  </si>
  <si>
    <t>Opp CAA</t>
  </si>
  <si>
    <t>GF/G</t>
  </si>
  <si>
    <t>GA/G</t>
  </si>
  <si>
    <t>SA/G</t>
  </si>
  <si>
    <t>SF</t>
  </si>
  <si>
    <t>Days Rest</t>
  </si>
  <si>
    <t>Schneider</t>
  </si>
  <si>
    <t>Goalie S</t>
  </si>
  <si>
    <t>Goalie</t>
  </si>
  <si>
    <t>Consecutive Starts</t>
  </si>
  <si>
    <t>Team Days 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</si>
</sst>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0" fontId="0" fillId="0" borderId="0" xfId="0" applyNumberFormat="1"/>
    <xf numFmtId="0" fontId="0" fillId="0" borderId="0" xfId="0" applyNumberFormat="1"/>
    <xf numFmtId="14" fontId="0" fillId="2" borderId="0" xfId="0" applyNumberFormat="1" applyFill="1"/>
    <xf numFmtId="0" fontId="0" fillId="0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14" fontId="0" fillId="5" borderId="0" xfId="0" applyNumberFormat="1" applyFill="1"/>
    <xf numFmtId="0" fontId="1" fillId="4" borderId="0" xfId="0" applyFont="1" applyFill="1"/>
    <xf numFmtId="0" fontId="1" fillId="4" borderId="0" xfId="0" applyNumberFormat="1" applyFont="1" applyFill="1"/>
    <xf numFmtId="14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on5 Gdiff (1)"/>
      <sheetName val="SOAdj Pts (2)"/>
      <sheetName val="SO Stats (3)"/>
      <sheetName val="Regression (4)"/>
    </sheetNames>
    <sheetDataSet>
      <sheetData sheetId="0" refreshError="1"/>
      <sheetData sheetId="1">
        <row r="1">
          <cell r="B1" t="str">
            <v>Team Abbr</v>
          </cell>
          <cell r="C1" t="str">
            <v xml:space="preserve"> GF/60</v>
          </cell>
          <cell r="D1" t="str">
            <v xml:space="preserve"> GA/60</v>
          </cell>
          <cell r="F1" t="str">
            <v xml:space="preserve"> CF/60</v>
          </cell>
          <cell r="G1" t="str">
            <v xml:space="preserve"> CA/60</v>
          </cell>
          <cell r="I1" t="str">
            <v>P</v>
          </cell>
        </row>
        <row r="2">
          <cell r="B2" t="str">
            <v>ANA</v>
          </cell>
          <cell r="C2">
            <v>3.16</v>
          </cell>
          <cell r="D2">
            <v>2.44</v>
          </cell>
          <cell r="F2">
            <v>56.6</v>
          </cell>
          <cell r="G2">
            <v>56.2</v>
          </cell>
          <cell r="I2">
            <v>116</v>
          </cell>
        </row>
        <row r="3">
          <cell r="B3" t="str">
            <v>BOS</v>
          </cell>
          <cell r="C3">
            <v>3.11</v>
          </cell>
          <cell r="D3">
            <v>2.06</v>
          </cell>
          <cell r="F3">
            <v>58.3</v>
          </cell>
          <cell r="G3">
            <v>51.6</v>
          </cell>
          <cell r="I3">
            <v>117</v>
          </cell>
        </row>
        <row r="4">
          <cell r="B4" t="str">
            <v>BUF</v>
          </cell>
          <cell r="C4">
            <v>1.8</v>
          </cell>
          <cell r="D4">
            <v>2.92</v>
          </cell>
          <cell r="F4">
            <v>47.1</v>
          </cell>
          <cell r="G4">
            <v>61.5</v>
          </cell>
          <cell r="I4">
            <v>52</v>
          </cell>
        </row>
        <row r="5">
          <cell r="B5" t="str">
            <v>CGY</v>
          </cell>
          <cell r="C5">
            <v>2.4300000000000002</v>
          </cell>
          <cell r="D5">
            <v>2.86</v>
          </cell>
          <cell r="F5">
            <v>51</v>
          </cell>
          <cell r="G5">
            <v>57</v>
          </cell>
          <cell r="I5">
            <v>77</v>
          </cell>
        </row>
        <row r="6">
          <cell r="B6" t="str">
            <v>CAR</v>
          </cell>
          <cell r="C6">
            <v>2.4700000000000002</v>
          </cell>
          <cell r="D6">
            <v>2.72</v>
          </cell>
          <cell r="F6">
            <v>59.4</v>
          </cell>
          <cell r="G6">
            <v>56.6</v>
          </cell>
          <cell r="I6">
            <v>83</v>
          </cell>
        </row>
        <row r="7">
          <cell r="B7" t="str">
            <v>CHI</v>
          </cell>
          <cell r="C7">
            <v>3.13</v>
          </cell>
          <cell r="D7">
            <v>2.54</v>
          </cell>
          <cell r="F7">
            <v>58.8</v>
          </cell>
          <cell r="G7">
            <v>48.4</v>
          </cell>
          <cell r="I7">
            <v>107</v>
          </cell>
        </row>
        <row r="8">
          <cell r="B8" t="str">
            <v>COL</v>
          </cell>
          <cell r="C8">
            <v>2.94</v>
          </cell>
          <cell r="D8">
            <v>2.59</v>
          </cell>
          <cell r="F8">
            <v>51.7</v>
          </cell>
          <cell r="G8">
            <v>59.3</v>
          </cell>
          <cell r="I8">
            <v>112</v>
          </cell>
        </row>
        <row r="9">
          <cell r="B9" t="str">
            <v>CBJ</v>
          </cell>
          <cell r="C9">
            <v>2.72</v>
          </cell>
          <cell r="D9">
            <v>2.58</v>
          </cell>
          <cell r="F9">
            <v>53.6</v>
          </cell>
          <cell r="G9">
            <v>53.3</v>
          </cell>
          <cell r="I9">
            <v>93</v>
          </cell>
        </row>
        <row r="10">
          <cell r="B10" t="str">
            <v>DAL</v>
          </cell>
          <cell r="C10">
            <v>2.78</v>
          </cell>
          <cell r="D10">
            <v>2.68</v>
          </cell>
          <cell r="F10">
            <v>59.6</v>
          </cell>
          <cell r="G10">
            <v>57.1</v>
          </cell>
          <cell r="I10">
            <v>91</v>
          </cell>
        </row>
        <row r="11">
          <cell r="B11" t="str">
            <v>DET</v>
          </cell>
          <cell r="C11">
            <v>2.59</v>
          </cell>
          <cell r="D11">
            <v>2.64</v>
          </cell>
          <cell r="F11">
            <v>52</v>
          </cell>
          <cell r="G11">
            <v>50.3</v>
          </cell>
          <cell r="I11">
            <v>93</v>
          </cell>
        </row>
        <row r="12">
          <cell r="B12" t="str">
            <v>EDM</v>
          </cell>
          <cell r="C12">
            <v>2.4</v>
          </cell>
          <cell r="D12">
            <v>3.22</v>
          </cell>
          <cell r="F12">
            <v>49.4</v>
          </cell>
          <cell r="G12">
            <v>61.2</v>
          </cell>
          <cell r="I12">
            <v>67</v>
          </cell>
        </row>
        <row r="13">
          <cell r="B13" t="str">
            <v>FLA</v>
          </cell>
          <cell r="C13">
            <v>2.2599999999999998</v>
          </cell>
          <cell r="D13">
            <v>3.15</v>
          </cell>
          <cell r="F13">
            <v>53.6</v>
          </cell>
          <cell r="G13">
            <v>52.9</v>
          </cell>
          <cell r="I13">
            <v>66</v>
          </cell>
        </row>
        <row r="14">
          <cell r="B14" t="str">
            <v>LAK</v>
          </cell>
          <cell r="C14">
            <v>2.38</v>
          </cell>
          <cell r="D14">
            <v>2.02</v>
          </cell>
          <cell r="F14">
            <v>60.8</v>
          </cell>
          <cell r="G14">
            <v>48.4</v>
          </cell>
          <cell r="I14">
            <v>100</v>
          </cell>
        </row>
        <row r="15">
          <cell r="B15" t="str">
            <v>MIN</v>
          </cell>
          <cell r="C15">
            <v>2.38</v>
          </cell>
          <cell r="D15">
            <v>2.37</v>
          </cell>
          <cell r="F15">
            <v>48.7</v>
          </cell>
          <cell r="G15">
            <v>51.6</v>
          </cell>
          <cell r="I15">
            <v>98</v>
          </cell>
        </row>
        <row r="16">
          <cell r="B16" t="str">
            <v>MTL</v>
          </cell>
          <cell r="C16">
            <v>2.5099999999999998</v>
          </cell>
          <cell r="D16">
            <v>2.42</v>
          </cell>
          <cell r="F16">
            <v>53.5</v>
          </cell>
          <cell r="G16">
            <v>60.3</v>
          </cell>
          <cell r="I16">
            <v>100</v>
          </cell>
        </row>
        <row r="17">
          <cell r="B17" t="str">
            <v>NSH</v>
          </cell>
          <cell r="C17">
            <v>2.57</v>
          </cell>
          <cell r="D17">
            <v>2.8</v>
          </cell>
          <cell r="F17">
            <v>51</v>
          </cell>
          <cell r="G17">
            <v>54.8</v>
          </cell>
          <cell r="I17">
            <v>88</v>
          </cell>
        </row>
        <row r="18">
          <cell r="B18" t="str">
            <v>NJD</v>
          </cell>
          <cell r="C18">
            <v>2.36</v>
          </cell>
          <cell r="D18">
            <v>2.33</v>
          </cell>
          <cell r="F18">
            <v>48.4</v>
          </cell>
          <cell r="G18">
            <v>43.7</v>
          </cell>
          <cell r="I18">
            <v>88</v>
          </cell>
        </row>
        <row r="19">
          <cell r="B19" t="str">
            <v>NYI</v>
          </cell>
          <cell r="C19">
            <v>2.58</v>
          </cell>
          <cell r="D19">
            <v>3.12</v>
          </cell>
          <cell r="F19">
            <v>56.6</v>
          </cell>
          <cell r="G19">
            <v>56.6</v>
          </cell>
          <cell r="I19">
            <v>79</v>
          </cell>
        </row>
        <row r="20">
          <cell r="B20" t="str">
            <v>NYR</v>
          </cell>
          <cell r="C20">
            <v>2.59</v>
          </cell>
          <cell r="D20">
            <v>2.2999999999999998</v>
          </cell>
          <cell r="F20">
            <v>60.1</v>
          </cell>
          <cell r="G20">
            <v>53.5</v>
          </cell>
          <cell r="I20">
            <v>96</v>
          </cell>
        </row>
        <row r="21">
          <cell r="B21" t="str">
            <v>OTT</v>
          </cell>
          <cell r="C21">
            <v>2.74</v>
          </cell>
          <cell r="D21">
            <v>3.09</v>
          </cell>
          <cell r="F21">
            <v>60.3</v>
          </cell>
          <cell r="G21">
            <v>57.3</v>
          </cell>
          <cell r="I21">
            <v>88</v>
          </cell>
        </row>
        <row r="22">
          <cell r="B22" t="str">
            <v>PHI</v>
          </cell>
          <cell r="C22">
            <v>2.8</v>
          </cell>
          <cell r="D22">
            <v>2.73</v>
          </cell>
          <cell r="F22">
            <v>57.4</v>
          </cell>
          <cell r="G22">
            <v>55.6</v>
          </cell>
          <cell r="I22">
            <v>94</v>
          </cell>
        </row>
        <row r="23">
          <cell r="B23" t="str">
            <v>PHX</v>
          </cell>
          <cell r="C23">
            <v>2.5099999999999998</v>
          </cell>
          <cell r="D23">
            <v>2.68</v>
          </cell>
          <cell r="F23">
            <v>56.3</v>
          </cell>
          <cell r="G23">
            <v>55.5</v>
          </cell>
          <cell r="I23">
            <v>89</v>
          </cell>
        </row>
        <row r="24">
          <cell r="B24" t="str">
            <v>PIT</v>
          </cell>
          <cell r="C24">
            <v>2.91</v>
          </cell>
          <cell r="D24">
            <v>2.4500000000000002</v>
          </cell>
          <cell r="F24">
            <v>53</v>
          </cell>
          <cell r="G24">
            <v>54.5</v>
          </cell>
          <cell r="I24">
            <v>109</v>
          </cell>
        </row>
        <row r="25">
          <cell r="B25" t="str">
            <v>SJS</v>
          </cell>
          <cell r="C25">
            <v>2.86</v>
          </cell>
          <cell r="D25">
            <v>2.31</v>
          </cell>
          <cell r="F25">
            <v>64.3</v>
          </cell>
          <cell r="G25">
            <v>53.7</v>
          </cell>
          <cell r="I25">
            <v>111</v>
          </cell>
        </row>
        <row r="26">
          <cell r="B26" t="str">
            <v>STL</v>
          </cell>
          <cell r="C26">
            <v>2.87</v>
          </cell>
          <cell r="D26">
            <v>2.2599999999999998</v>
          </cell>
          <cell r="F26">
            <v>55.4</v>
          </cell>
          <cell r="G26">
            <v>49.8</v>
          </cell>
          <cell r="I26">
            <v>111</v>
          </cell>
        </row>
        <row r="27">
          <cell r="B27" t="str">
            <v>TBL</v>
          </cell>
          <cell r="C27">
            <v>2.78</v>
          </cell>
          <cell r="D27">
            <v>2.5</v>
          </cell>
          <cell r="F27">
            <v>53.6</v>
          </cell>
          <cell r="G27">
            <v>54.2</v>
          </cell>
          <cell r="I27">
            <v>101</v>
          </cell>
        </row>
        <row r="28">
          <cell r="B28" t="str">
            <v>TOR</v>
          </cell>
          <cell r="C28">
            <v>2.66</v>
          </cell>
          <cell r="D28">
            <v>3.02</v>
          </cell>
          <cell r="F28">
            <v>51.1</v>
          </cell>
          <cell r="G28">
            <v>66</v>
          </cell>
          <cell r="I28">
            <v>84</v>
          </cell>
        </row>
        <row r="29">
          <cell r="B29" t="str">
            <v>VAN</v>
          </cell>
          <cell r="C29">
            <v>2.29</v>
          </cell>
          <cell r="D29">
            <v>2.59</v>
          </cell>
          <cell r="F29">
            <v>57.6</v>
          </cell>
          <cell r="G29">
            <v>53.8</v>
          </cell>
          <cell r="I29">
            <v>83</v>
          </cell>
        </row>
        <row r="30">
          <cell r="B30" t="str">
            <v>WSH</v>
          </cell>
          <cell r="C30">
            <v>2.68</v>
          </cell>
          <cell r="D30">
            <v>2.73</v>
          </cell>
          <cell r="F30">
            <v>53.9</v>
          </cell>
          <cell r="G30">
            <v>59.3</v>
          </cell>
          <cell r="I30">
            <v>90</v>
          </cell>
        </row>
        <row r="31">
          <cell r="B31" t="str">
            <v>WPG</v>
          </cell>
          <cell r="C31">
            <v>2.62</v>
          </cell>
          <cell r="D31">
            <v>2.76</v>
          </cell>
          <cell r="F31">
            <v>57</v>
          </cell>
          <cell r="G31">
            <v>56.4</v>
          </cell>
          <cell r="I31">
            <v>84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zoomScaleNormal="100" workbookViewId="0">
      <pane ySplit="1" topLeftCell="A2" activePane="bottomLeft" state="frozen"/>
      <selection activeCell="B1" sqref="B1"/>
      <selection pane="bottomLeft" activeCell="Q40" sqref="Q40"/>
    </sheetView>
  </sheetViews>
  <sheetFormatPr defaultRowHeight="15" x14ac:dyDescent="0.25"/>
  <cols>
    <col min="1" max="1" width="15.5703125" customWidth="1"/>
    <col min="2" max="2" width="11.28515625" customWidth="1"/>
    <col min="3" max="3" width="15.5703125" style="3" customWidth="1"/>
    <col min="5" max="5" width="0" hidden="1" customWidth="1"/>
    <col min="8" max="10" width="9.85546875" customWidth="1"/>
  </cols>
  <sheetData>
    <row r="1" spans="1:23" s="9" customFormat="1" x14ac:dyDescent="0.25">
      <c r="A1" s="9" t="s">
        <v>0</v>
      </c>
      <c r="B1" s="9" t="s">
        <v>77</v>
      </c>
      <c r="C1" s="10" t="s">
        <v>74</v>
      </c>
      <c r="D1" s="9" t="s">
        <v>31</v>
      </c>
      <c r="E1" s="9" t="s">
        <v>1</v>
      </c>
      <c r="F1" s="9" t="s">
        <v>32</v>
      </c>
      <c r="G1" s="9" t="s">
        <v>52</v>
      </c>
      <c r="H1" s="9" t="s">
        <v>53</v>
      </c>
      <c r="I1" s="9" t="s">
        <v>54</v>
      </c>
      <c r="J1" s="9" t="s">
        <v>55</v>
      </c>
      <c r="K1" s="9" t="s">
        <v>60</v>
      </c>
      <c r="L1" s="9" t="s">
        <v>73</v>
      </c>
      <c r="M1" s="9" t="s">
        <v>56</v>
      </c>
      <c r="N1" s="9" t="s">
        <v>57</v>
      </c>
      <c r="O1" s="9" t="s">
        <v>51</v>
      </c>
      <c r="P1" s="9" t="s">
        <v>2</v>
      </c>
      <c r="Q1" s="9" t="s">
        <v>62</v>
      </c>
      <c r="R1" s="9" t="s">
        <v>3</v>
      </c>
      <c r="S1" s="9" t="s">
        <v>4</v>
      </c>
      <c r="T1" s="9" t="s">
        <v>5</v>
      </c>
      <c r="U1" s="9" t="s">
        <v>58</v>
      </c>
      <c r="V1" s="9" t="s">
        <v>59</v>
      </c>
      <c r="W1" s="9" t="s">
        <v>61</v>
      </c>
    </row>
    <row r="2" spans="1:23" x14ac:dyDescent="0.25">
      <c r="A2" s="1">
        <v>41550</v>
      </c>
      <c r="B2" t="s">
        <v>75</v>
      </c>
      <c r="D2">
        <v>1</v>
      </c>
      <c r="E2" t="s">
        <v>6</v>
      </c>
      <c r="F2">
        <f>LOOKUP(E2,'[1]SOAdj Pts (2)'!$B:$B,'[1]SOAdj Pts (2)'!$I:$I)</f>
        <v>109</v>
      </c>
      <c r="G2">
        <f>LOOKUP(E2,'[1]SOAdj Pts (2)'!$B:$B,'[1]SOAdj Pts (2)'!$C:$C)</f>
        <v>2.91</v>
      </c>
      <c r="H2">
        <f>LOOKUP(E2,'[1]SOAdj Pts (2)'!$B:$B,'[1]SOAdj Pts (2)'!$D:$D)</f>
        <v>2.4500000000000002</v>
      </c>
      <c r="I2">
        <f>LOOKUP(E2,'[1]SOAdj Pts (2)'!$B:$B,'[1]SOAdj Pts (2)'!$F:$F)</f>
        <v>53</v>
      </c>
      <c r="J2">
        <f>LOOKUP(E2,'[1]SOAdj Pts (2)'!$B:$B,'[1]SOAdj Pts (2)'!$G:$G)</f>
        <v>54.5</v>
      </c>
      <c r="K2">
        <v>0</v>
      </c>
      <c r="L2">
        <f>LOOKUP('Schneider GameLog'!A2,'Devils GameLog'!A:A,'Devils GameLog'!P:P)</f>
        <v>27</v>
      </c>
      <c r="M2">
        <f>LOOKUP(A2,'Devils GameLog'!A:A,'Devils GameLog'!J:J)</f>
        <v>59</v>
      </c>
      <c r="N2">
        <f>LOOKUP(A2,'Devils GameLog'!A:A,'Devils GameLog'!K:K)</f>
        <v>36</v>
      </c>
      <c r="O2">
        <f>LOOKUP(A2,'Devils GameLog'!A:A,'Devils GameLog'!G:G)</f>
        <v>0</v>
      </c>
      <c r="P2">
        <v>3</v>
      </c>
      <c r="Q2">
        <f>O2-P2</f>
        <v>-3</v>
      </c>
      <c r="R2">
        <v>21</v>
      </c>
      <c r="S2">
        <v>18</v>
      </c>
      <c r="T2">
        <v>0.85699999999999998</v>
      </c>
      <c r="U2">
        <f t="shared" ref="U2:U44" si="0">M2-J2</f>
        <v>4.5</v>
      </c>
      <c r="V2">
        <f t="shared" ref="V2:V44" si="1">N2-I2</f>
        <v>-17</v>
      </c>
      <c r="W2">
        <f>U2-V2</f>
        <v>21.5</v>
      </c>
    </row>
    <row r="3" spans="1:23" x14ac:dyDescent="0.25">
      <c r="A3" s="1">
        <v>41555</v>
      </c>
      <c r="B3" t="s">
        <v>75</v>
      </c>
      <c r="C3" s="3">
        <f>A3-A2</f>
        <v>5</v>
      </c>
      <c r="D3">
        <v>1</v>
      </c>
      <c r="E3" t="s">
        <v>7</v>
      </c>
      <c r="F3">
        <f>LOOKUP(E3,'[1]SOAdj Pts (2)'!$B:$B,'[1]SOAdj Pts (2)'!$I:$I)</f>
        <v>83</v>
      </c>
      <c r="G3">
        <f>LOOKUP(E3,'[1]SOAdj Pts (2)'!$B:$B,'[1]SOAdj Pts (2)'!$C:$C)</f>
        <v>2.29</v>
      </c>
      <c r="H3">
        <f>LOOKUP(E3,'[1]SOAdj Pts (2)'!$B:$B,'[1]SOAdj Pts (2)'!$D:$D)</f>
        <v>2.59</v>
      </c>
      <c r="I3">
        <f>LOOKUP(E3,'[1]SOAdj Pts (2)'!$B:$B,'[1]SOAdj Pts (2)'!$F:$F)</f>
        <v>57.6</v>
      </c>
      <c r="J3">
        <f>LOOKUP(E3,'[1]SOAdj Pts (2)'!$B:$B,'[1]SOAdj Pts (2)'!$G:$G)</f>
        <v>53.8</v>
      </c>
      <c r="K3">
        <v>1</v>
      </c>
      <c r="L3">
        <f>LOOKUP('Schneider GameLog'!A3,'Devils GameLog'!A:A,'Devils GameLog'!P:P)</f>
        <v>23</v>
      </c>
      <c r="M3">
        <f>LOOKUP(A3,'Devils GameLog'!A:A,'Devils GameLog'!J:J)</f>
        <v>36</v>
      </c>
      <c r="N3">
        <f>LOOKUP(A3,'Devils GameLog'!A:A,'Devils GameLog'!K:K)</f>
        <v>58</v>
      </c>
      <c r="O3">
        <f>LOOKUP(A3,'Devils GameLog'!A:A,'Devils GameLog'!G:G)</f>
        <v>2</v>
      </c>
      <c r="P3">
        <v>3</v>
      </c>
      <c r="Q3">
        <f t="shared" ref="Q3:Q44" si="2">O3-P3</f>
        <v>-1</v>
      </c>
      <c r="R3">
        <v>32</v>
      </c>
      <c r="S3">
        <v>29</v>
      </c>
      <c r="T3">
        <v>0.90600000000000003</v>
      </c>
      <c r="U3">
        <f t="shared" si="0"/>
        <v>-17.799999999999997</v>
      </c>
      <c r="V3">
        <f t="shared" si="1"/>
        <v>0.39999999999999858</v>
      </c>
      <c r="W3">
        <f t="shared" ref="W3:W44" si="3">U3-V3</f>
        <v>-18.199999999999996</v>
      </c>
    </row>
    <row r="4" spans="1:23" x14ac:dyDescent="0.25">
      <c r="A4" s="1">
        <v>41560</v>
      </c>
      <c r="B4" t="s">
        <v>75</v>
      </c>
      <c r="C4" s="3">
        <f t="shared" ref="C4:C44" si="4">A4-A3</f>
        <v>5</v>
      </c>
      <c r="D4">
        <v>1</v>
      </c>
      <c r="E4" t="s">
        <v>8</v>
      </c>
      <c r="F4">
        <f>LOOKUP(E4,'[1]SOAdj Pts (2)'!$B:$B,'[1]SOAdj Pts (2)'!$I:$I)</f>
        <v>83</v>
      </c>
      <c r="G4">
        <f>LOOKUP(E4,'[1]SOAdj Pts (2)'!$B:$B,'[1]SOAdj Pts (2)'!$C:$C)</f>
        <v>2.29</v>
      </c>
      <c r="H4">
        <f>LOOKUP(E4,'[1]SOAdj Pts (2)'!$B:$B,'[1]SOAdj Pts (2)'!$D:$D)</f>
        <v>2.59</v>
      </c>
      <c r="I4">
        <f>LOOKUP(E4,'[1]SOAdj Pts (2)'!$B:$B,'[1]SOAdj Pts (2)'!$F:$F)</f>
        <v>57.6</v>
      </c>
      <c r="J4">
        <f>LOOKUP(E4,'[1]SOAdj Pts (2)'!$B:$B,'[1]SOAdj Pts (2)'!$G:$G)</f>
        <v>53.8</v>
      </c>
      <c r="K4">
        <v>0</v>
      </c>
      <c r="L4">
        <f>LOOKUP('Schneider GameLog'!A4,'Devils GameLog'!A:A,'Devils GameLog'!P:P)</f>
        <v>24</v>
      </c>
      <c r="M4">
        <f>LOOKUP(A4,'Devils GameLog'!A:A,'Devils GameLog'!J:J)</f>
        <v>55</v>
      </c>
      <c r="N4">
        <f>LOOKUP(A4,'Devils GameLog'!A:A,'Devils GameLog'!K:K)</f>
        <v>56</v>
      </c>
      <c r="O4">
        <f>LOOKUP(A4,'Devils GameLog'!A:A,'Devils GameLog'!G:G)</f>
        <v>0</v>
      </c>
      <c r="P4">
        <v>2</v>
      </c>
      <c r="Q4">
        <f t="shared" si="2"/>
        <v>-2</v>
      </c>
      <c r="R4">
        <v>34</v>
      </c>
      <c r="S4">
        <v>32</v>
      </c>
      <c r="T4">
        <v>0.94099999999999995</v>
      </c>
      <c r="U4">
        <f t="shared" si="0"/>
        <v>1.2000000000000028</v>
      </c>
      <c r="V4">
        <f t="shared" si="1"/>
        <v>-1.6000000000000014</v>
      </c>
      <c r="W4">
        <f t="shared" si="3"/>
        <v>2.8000000000000043</v>
      </c>
    </row>
    <row r="5" spans="1:23" x14ac:dyDescent="0.25">
      <c r="A5" s="1">
        <v>41566</v>
      </c>
      <c r="B5" t="s">
        <v>75</v>
      </c>
      <c r="C5" s="3">
        <f t="shared" si="4"/>
        <v>6</v>
      </c>
      <c r="D5">
        <v>0</v>
      </c>
      <c r="E5" t="s">
        <v>9</v>
      </c>
      <c r="F5">
        <f>LOOKUP(E5,'[1]SOAdj Pts (2)'!$B:$B,'[1]SOAdj Pts (2)'!$I:$I)</f>
        <v>96</v>
      </c>
      <c r="G5">
        <f>LOOKUP(E5,'[1]SOAdj Pts (2)'!$B:$B,'[1]SOAdj Pts (2)'!$C:$C)</f>
        <v>2.59</v>
      </c>
      <c r="H5">
        <f>LOOKUP(E5,'[1]SOAdj Pts (2)'!$B:$B,'[1]SOAdj Pts (2)'!$D:$D)</f>
        <v>2.2999999999999998</v>
      </c>
      <c r="I5">
        <f>LOOKUP(E5,'[1]SOAdj Pts (2)'!$B:$B,'[1]SOAdj Pts (2)'!$F:$F)</f>
        <v>60.1</v>
      </c>
      <c r="J5">
        <f>LOOKUP(E5,'[1]SOAdj Pts (2)'!$B:$B,'[1]SOAdj Pts (2)'!$G:$G)</f>
        <v>53.5</v>
      </c>
      <c r="K5">
        <v>2</v>
      </c>
      <c r="L5">
        <f>LOOKUP('Schneider GameLog'!A5,'Devils GameLog'!A:A,'Devils GameLog'!P:P)</f>
        <v>19</v>
      </c>
      <c r="M5">
        <f>LOOKUP(A5,'Devils GameLog'!A:A,'Devils GameLog'!J:J)</f>
        <v>27</v>
      </c>
      <c r="N5">
        <f>LOOKUP(A5,'Devils GameLog'!A:A,'Devils GameLog'!K:K)</f>
        <v>37</v>
      </c>
      <c r="O5">
        <f>LOOKUP(A5,'Devils GameLog'!A:A,'Devils GameLog'!G:G)</f>
        <v>4</v>
      </c>
      <c r="P5">
        <v>0</v>
      </c>
      <c r="Q5">
        <f t="shared" si="2"/>
        <v>4</v>
      </c>
      <c r="R5">
        <v>22</v>
      </c>
      <c r="S5">
        <v>22</v>
      </c>
      <c r="T5">
        <v>1</v>
      </c>
      <c r="U5">
        <f t="shared" si="0"/>
        <v>-26.5</v>
      </c>
      <c r="V5">
        <f t="shared" si="1"/>
        <v>-23.1</v>
      </c>
      <c r="W5">
        <f t="shared" si="3"/>
        <v>-3.3999999999999986</v>
      </c>
    </row>
    <row r="6" spans="1:23" x14ac:dyDescent="0.25">
      <c r="A6" s="1">
        <v>41569</v>
      </c>
      <c r="B6" t="s">
        <v>75</v>
      </c>
      <c r="C6" s="3">
        <f t="shared" si="4"/>
        <v>3</v>
      </c>
      <c r="D6">
        <v>1</v>
      </c>
      <c r="E6" t="s">
        <v>10</v>
      </c>
      <c r="F6">
        <f>LOOKUP(E6,'[1]SOAdj Pts (2)'!$B:$B,'[1]SOAdj Pts (2)'!$I:$I)</f>
        <v>83</v>
      </c>
      <c r="G6">
        <f>LOOKUP(E6,'[1]SOAdj Pts (2)'!$B:$B,'[1]SOAdj Pts (2)'!$C:$C)</f>
        <v>2.4700000000000002</v>
      </c>
      <c r="H6">
        <f>LOOKUP(E6,'[1]SOAdj Pts (2)'!$B:$B,'[1]SOAdj Pts (2)'!$D:$D)</f>
        <v>2.72</v>
      </c>
      <c r="I6">
        <f>LOOKUP(E6,'[1]SOAdj Pts (2)'!$B:$B,'[1]SOAdj Pts (2)'!$F:$F)</f>
        <v>59.4</v>
      </c>
      <c r="J6">
        <f>LOOKUP(E6,'[1]SOAdj Pts (2)'!$B:$B,'[1]SOAdj Pts (2)'!$G:$G)</f>
        <v>56.6</v>
      </c>
      <c r="K6">
        <v>0</v>
      </c>
      <c r="L6">
        <f>LOOKUP('Schneider GameLog'!A6,'Devils GameLog'!A:A,'Devils GameLog'!P:P)</f>
        <v>25</v>
      </c>
      <c r="M6">
        <f>LOOKUP(A6,'Devils GameLog'!A:A,'Devils GameLog'!J:J)</f>
        <v>51</v>
      </c>
      <c r="N6">
        <f>LOOKUP(A6,'Devils GameLog'!A:A,'Devils GameLog'!K:K)</f>
        <v>46</v>
      </c>
      <c r="O6">
        <f>LOOKUP(A6,'Devils GameLog'!A:A,'Devils GameLog'!G:G)</f>
        <v>1</v>
      </c>
      <c r="P6">
        <v>3</v>
      </c>
      <c r="Q6">
        <f t="shared" si="2"/>
        <v>-2</v>
      </c>
      <c r="R6">
        <v>23</v>
      </c>
      <c r="S6">
        <v>20</v>
      </c>
      <c r="T6">
        <v>0.87</v>
      </c>
      <c r="U6">
        <f t="shared" si="0"/>
        <v>-5.6000000000000014</v>
      </c>
      <c r="V6">
        <f t="shared" si="1"/>
        <v>-13.399999999999999</v>
      </c>
      <c r="W6">
        <f t="shared" si="3"/>
        <v>7.7999999999999972</v>
      </c>
    </row>
    <row r="7" spans="1:23" x14ac:dyDescent="0.25">
      <c r="A7" s="1">
        <v>41571</v>
      </c>
      <c r="B7" t="s">
        <v>75</v>
      </c>
      <c r="C7" s="3">
        <f t="shared" si="4"/>
        <v>2</v>
      </c>
      <c r="D7">
        <v>0</v>
      </c>
      <c r="E7" t="s">
        <v>7</v>
      </c>
      <c r="F7">
        <f>LOOKUP(E7,'[1]SOAdj Pts (2)'!$B:$B,'[1]SOAdj Pts (2)'!$I:$I)</f>
        <v>83</v>
      </c>
      <c r="G7">
        <f>LOOKUP(E7,'[1]SOAdj Pts (2)'!$B:$B,'[1]SOAdj Pts (2)'!$C:$C)</f>
        <v>2.29</v>
      </c>
      <c r="H7">
        <f>LOOKUP(E7,'[1]SOAdj Pts (2)'!$B:$B,'[1]SOAdj Pts (2)'!$D:$D)</f>
        <v>2.59</v>
      </c>
      <c r="I7">
        <f>LOOKUP(E7,'[1]SOAdj Pts (2)'!$B:$B,'[1]SOAdj Pts (2)'!$F:$F)</f>
        <v>57.6</v>
      </c>
      <c r="J7">
        <f>LOOKUP(E7,'[1]SOAdj Pts (2)'!$B:$B,'[1]SOAdj Pts (2)'!$G:$G)</f>
        <v>53.8</v>
      </c>
      <c r="K7">
        <v>1</v>
      </c>
      <c r="L7">
        <f>LOOKUP('Schneider GameLog'!A7,'Devils GameLog'!A:A,'Devils GameLog'!P:P)</f>
        <v>30</v>
      </c>
      <c r="M7">
        <f>LOOKUP(A7,'Devils GameLog'!A:A,'Devils GameLog'!J:J)</f>
        <v>47</v>
      </c>
      <c r="N7">
        <f>LOOKUP(A7,'Devils GameLog'!A:A,'Devils GameLog'!K:K)</f>
        <v>33</v>
      </c>
      <c r="O7">
        <f>LOOKUP(A7,'Devils GameLog'!A:A,'Devils GameLog'!G:G)</f>
        <v>2</v>
      </c>
      <c r="P7">
        <v>2</v>
      </c>
      <c r="Q7">
        <f t="shared" si="2"/>
        <v>0</v>
      </c>
      <c r="R7">
        <v>21</v>
      </c>
      <c r="S7">
        <v>19</v>
      </c>
      <c r="T7">
        <v>0.90500000000000003</v>
      </c>
      <c r="U7">
        <f t="shared" si="0"/>
        <v>-6.7999999999999972</v>
      </c>
      <c r="V7">
        <f t="shared" si="1"/>
        <v>-24.6</v>
      </c>
      <c r="W7">
        <f t="shared" si="3"/>
        <v>17.800000000000004</v>
      </c>
    </row>
    <row r="8" spans="1:23" x14ac:dyDescent="0.25">
      <c r="A8" s="1">
        <v>41581</v>
      </c>
      <c r="B8" t="s">
        <v>75</v>
      </c>
      <c r="C8" s="3">
        <f t="shared" si="4"/>
        <v>10</v>
      </c>
      <c r="D8">
        <v>1</v>
      </c>
      <c r="E8" t="s">
        <v>11</v>
      </c>
      <c r="F8">
        <f>LOOKUP(E8,'[1]SOAdj Pts (2)'!$B:$B,'[1]SOAdj Pts (2)'!$I:$I)</f>
        <v>98</v>
      </c>
      <c r="G8">
        <f>LOOKUP(E8,'[1]SOAdj Pts (2)'!$B:$B,'[1]SOAdj Pts (2)'!$C:$C)</f>
        <v>2.38</v>
      </c>
      <c r="H8">
        <f>LOOKUP(E8,'[1]SOAdj Pts (2)'!$B:$B,'[1]SOAdj Pts (2)'!$D:$D)</f>
        <v>2.37</v>
      </c>
      <c r="I8">
        <f>LOOKUP(E8,'[1]SOAdj Pts (2)'!$B:$B,'[1]SOAdj Pts (2)'!$F:$F)</f>
        <v>48.7</v>
      </c>
      <c r="J8">
        <f>LOOKUP(E8,'[1]SOAdj Pts (2)'!$B:$B,'[1]SOAdj Pts (2)'!$G:$G)</f>
        <v>51.6</v>
      </c>
      <c r="K8">
        <v>0</v>
      </c>
      <c r="L8">
        <f>LOOKUP('Schneider GameLog'!A8,'Devils GameLog'!A:A,'Devils GameLog'!P:P)</f>
        <v>19</v>
      </c>
      <c r="M8">
        <f>LOOKUP(A8,'Devils GameLog'!A:A,'Devils GameLog'!J:J)</f>
        <v>52</v>
      </c>
      <c r="N8">
        <f>LOOKUP(A8,'Devils GameLog'!A:A,'Devils GameLog'!K:K)</f>
        <v>37</v>
      </c>
      <c r="O8">
        <f>LOOKUP(A8,'Devils GameLog'!A:A,'Devils GameLog'!G:G)</f>
        <v>0</v>
      </c>
      <c r="P8">
        <v>3</v>
      </c>
      <c r="Q8">
        <f t="shared" si="2"/>
        <v>-3</v>
      </c>
      <c r="R8">
        <v>19</v>
      </c>
      <c r="S8">
        <v>16</v>
      </c>
      <c r="T8">
        <v>0.84199999999999997</v>
      </c>
      <c r="U8">
        <f t="shared" si="0"/>
        <v>0.39999999999999858</v>
      </c>
      <c r="V8">
        <f t="shared" si="1"/>
        <v>-11.700000000000003</v>
      </c>
      <c r="W8">
        <f t="shared" si="3"/>
        <v>12.100000000000001</v>
      </c>
    </row>
    <row r="9" spans="1:23" x14ac:dyDescent="0.25">
      <c r="A9" s="1">
        <v>41586</v>
      </c>
      <c r="B9" t="s">
        <v>75</v>
      </c>
      <c r="C9" s="3">
        <f t="shared" si="4"/>
        <v>5</v>
      </c>
      <c r="D9">
        <v>1</v>
      </c>
      <c r="E9" t="s">
        <v>12</v>
      </c>
      <c r="F9">
        <f>LOOKUP(E9,'[1]SOAdj Pts (2)'!$B:$B,'[1]SOAdj Pts (2)'!$I:$I)</f>
        <v>84</v>
      </c>
      <c r="G9">
        <f>LOOKUP(E9,'[1]SOAdj Pts (2)'!$B:$B,'[1]SOAdj Pts (2)'!$C:$C)</f>
        <v>2.66</v>
      </c>
      <c r="H9">
        <f>LOOKUP(E9,'[1]SOAdj Pts (2)'!$B:$B,'[1]SOAdj Pts (2)'!$D:$D)</f>
        <v>3.02</v>
      </c>
      <c r="I9">
        <f>LOOKUP(E9,'[1]SOAdj Pts (2)'!$B:$B,'[1]SOAdj Pts (2)'!$F:$F)</f>
        <v>51.1</v>
      </c>
      <c r="J9">
        <f>LOOKUP(E9,'[1]SOAdj Pts (2)'!$B:$B,'[1]SOAdj Pts (2)'!$G:$G)</f>
        <v>66</v>
      </c>
      <c r="K9">
        <v>1</v>
      </c>
      <c r="L9">
        <f>LOOKUP('Schneider GameLog'!A9,'Devils GameLog'!A:A,'Devils GameLog'!P:P)</f>
        <v>35</v>
      </c>
      <c r="M9">
        <f>LOOKUP(A9,'Devils GameLog'!A:A,'Devils GameLog'!J:J)</f>
        <v>60</v>
      </c>
      <c r="N9">
        <f>LOOKUP(A9,'Devils GameLog'!A:A,'Devils GameLog'!K:K)</f>
        <v>52</v>
      </c>
      <c r="O9">
        <f>LOOKUP(A9,'Devils GameLog'!A:A,'Devils GameLog'!G:G)</f>
        <v>1</v>
      </c>
      <c r="P9">
        <v>1</v>
      </c>
      <c r="Q9">
        <f t="shared" si="2"/>
        <v>0</v>
      </c>
      <c r="R9">
        <v>28</v>
      </c>
      <c r="S9">
        <v>27</v>
      </c>
      <c r="T9">
        <v>0.96399999999999997</v>
      </c>
      <c r="U9">
        <f t="shared" si="0"/>
        <v>-6</v>
      </c>
      <c r="V9">
        <f t="shared" si="1"/>
        <v>0.89999999999999858</v>
      </c>
      <c r="W9">
        <f t="shared" si="3"/>
        <v>-6.8999999999999986</v>
      </c>
    </row>
    <row r="10" spans="1:23" x14ac:dyDescent="0.25">
      <c r="A10" s="1">
        <v>41593</v>
      </c>
      <c r="B10" t="s">
        <v>75</v>
      </c>
      <c r="C10" s="3">
        <f t="shared" si="4"/>
        <v>7</v>
      </c>
      <c r="D10">
        <v>0</v>
      </c>
      <c r="E10" t="s">
        <v>13</v>
      </c>
      <c r="F10">
        <f>LOOKUP(E10,'[1]SOAdj Pts (2)'!$B:$B,'[1]SOAdj Pts (2)'!$I:$I)</f>
        <v>100</v>
      </c>
      <c r="G10">
        <f>LOOKUP(E10,'[1]SOAdj Pts (2)'!$B:$B,'[1]SOAdj Pts (2)'!$C:$C)</f>
        <v>2.38</v>
      </c>
      <c r="H10">
        <f>LOOKUP(E10,'[1]SOAdj Pts (2)'!$B:$B,'[1]SOAdj Pts (2)'!$D:$D)</f>
        <v>2.02</v>
      </c>
      <c r="I10">
        <f>LOOKUP(E10,'[1]SOAdj Pts (2)'!$B:$B,'[1]SOAdj Pts (2)'!$F:$F)</f>
        <v>60.8</v>
      </c>
      <c r="J10">
        <f>LOOKUP(E10,'[1]SOAdj Pts (2)'!$B:$B,'[1]SOAdj Pts (2)'!$G:$G)</f>
        <v>48.4</v>
      </c>
      <c r="K10">
        <v>0</v>
      </c>
      <c r="L10">
        <f>LOOKUP('Schneider GameLog'!A10,'Devils GameLog'!A:A,'Devils GameLog'!P:P)</f>
        <v>26</v>
      </c>
      <c r="M10">
        <f>LOOKUP(A10,'Devils GameLog'!A:A,'Devils GameLog'!J:J)</f>
        <v>44</v>
      </c>
      <c r="N10">
        <f>LOOKUP(A10,'Devils GameLog'!A:A,'Devils GameLog'!K:K)</f>
        <v>40</v>
      </c>
      <c r="O10">
        <f>LOOKUP(A10,'Devils GameLog'!A:A,'Devils GameLog'!G:G)</f>
        <v>0</v>
      </c>
      <c r="P10">
        <v>1</v>
      </c>
      <c r="Q10">
        <f t="shared" si="2"/>
        <v>-1</v>
      </c>
      <c r="R10">
        <v>20</v>
      </c>
      <c r="S10">
        <v>19</v>
      </c>
      <c r="T10">
        <v>0.95</v>
      </c>
      <c r="U10">
        <f t="shared" si="0"/>
        <v>-4.3999999999999986</v>
      </c>
      <c r="V10">
        <f t="shared" si="1"/>
        <v>-20.799999999999997</v>
      </c>
      <c r="W10">
        <f t="shared" si="3"/>
        <v>16.399999999999999</v>
      </c>
    </row>
    <row r="11" spans="1:23" x14ac:dyDescent="0.25">
      <c r="A11" s="1">
        <v>41599</v>
      </c>
      <c r="B11" t="s">
        <v>75</v>
      </c>
      <c r="C11" s="3">
        <f t="shared" si="4"/>
        <v>6</v>
      </c>
      <c r="D11">
        <v>1</v>
      </c>
      <c r="E11" t="s">
        <v>13</v>
      </c>
      <c r="F11">
        <f>LOOKUP(E11,'[1]SOAdj Pts (2)'!$B:$B,'[1]SOAdj Pts (2)'!$I:$I)</f>
        <v>100</v>
      </c>
      <c r="G11">
        <f>LOOKUP(E11,'[1]SOAdj Pts (2)'!$B:$B,'[1]SOAdj Pts (2)'!$C:$C)</f>
        <v>2.38</v>
      </c>
      <c r="H11">
        <f>LOOKUP(E11,'[1]SOAdj Pts (2)'!$B:$B,'[1]SOAdj Pts (2)'!$D:$D)</f>
        <v>2.02</v>
      </c>
      <c r="I11">
        <f>LOOKUP(E11,'[1]SOAdj Pts (2)'!$B:$B,'[1]SOAdj Pts (2)'!$F:$F)</f>
        <v>60.8</v>
      </c>
      <c r="J11">
        <f>LOOKUP(E11,'[1]SOAdj Pts (2)'!$B:$B,'[1]SOAdj Pts (2)'!$G:$G)</f>
        <v>48.4</v>
      </c>
      <c r="K11">
        <v>2</v>
      </c>
      <c r="L11">
        <f>LOOKUP('Schneider GameLog'!A11,'Devils GameLog'!A:A,'Devils GameLog'!P:P)</f>
        <v>15</v>
      </c>
      <c r="M11">
        <f>LOOKUP(A11,'Devils GameLog'!A:A,'Devils GameLog'!J:J)</f>
        <v>38</v>
      </c>
      <c r="N11">
        <f>LOOKUP(A11,'Devils GameLog'!A:A,'Devils GameLog'!K:K)</f>
        <v>76</v>
      </c>
      <c r="O11">
        <f>LOOKUP(A11,'Devils GameLog'!A:A,'Devils GameLog'!G:G)</f>
        <v>2</v>
      </c>
      <c r="P11">
        <v>1</v>
      </c>
      <c r="Q11">
        <f t="shared" si="2"/>
        <v>1</v>
      </c>
      <c r="R11">
        <v>35</v>
      </c>
      <c r="S11">
        <v>34</v>
      </c>
      <c r="T11">
        <v>0.97099999999999997</v>
      </c>
      <c r="U11">
        <f t="shared" si="0"/>
        <v>-10.399999999999999</v>
      </c>
      <c r="V11">
        <f t="shared" si="1"/>
        <v>15.200000000000003</v>
      </c>
      <c r="W11">
        <f t="shared" si="3"/>
        <v>-25.6</v>
      </c>
    </row>
    <row r="12" spans="1:23" x14ac:dyDescent="0.25">
      <c r="A12" s="1">
        <v>41607</v>
      </c>
      <c r="B12" t="s">
        <v>75</v>
      </c>
      <c r="C12" s="3">
        <f t="shared" si="4"/>
        <v>8</v>
      </c>
      <c r="D12">
        <v>1</v>
      </c>
      <c r="E12" t="s">
        <v>14</v>
      </c>
      <c r="F12">
        <f>LOOKUP(E12,'[1]SOAdj Pts (2)'!$B:$B,'[1]SOAdj Pts (2)'!$I:$I)</f>
        <v>83</v>
      </c>
      <c r="G12">
        <f>LOOKUP(E12,'[1]SOAdj Pts (2)'!$B:$B,'[1]SOAdj Pts (2)'!$C:$C)</f>
        <v>2.4700000000000002</v>
      </c>
      <c r="H12">
        <f>LOOKUP(E12,'[1]SOAdj Pts (2)'!$B:$B,'[1]SOAdj Pts (2)'!$D:$D)</f>
        <v>2.72</v>
      </c>
      <c r="I12">
        <f>LOOKUP(E12,'[1]SOAdj Pts (2)'!$B:$B,'[1]SOAdj Pts (2)'!$F:$F)</f>
        <v>59.4</v>
      </c>
      <c r="J12">
        <f>LOOKUP(E12,'[1]SOAdj Pts (2)'!$B:$B,'[1]SOAdj Pts (2)'!$G:$G)</f>
        <v>56.6</v>
      </c>
      <c r="K12">
        <v>2</v>
      </c>
      <c r="L12">
        <f>LOOKUP('Schneider GameLog'!A12,'Devils GameLog'!A:A,'Devils GameLog'!P:P)</f>
        <v>31</v>
      </c>
      <c r="M12">
        <f>LOOKUP(A12,'Devils GameLog'!A:A,'Devils GameLog'!J:J)</f>
        <v>68</v>
      </c>
      <c r="N12">
        <f>LOOKUP(A12,'Devils GameLog'!A:A,'Devils GameLog'!K:K)</f>
        <v>38</v>
      </c>
      <c r="O12">
        <f>LOOKUP(A12,'Devils GameLog'!A:A,'Devils GameLog'!G:G)</f>
        <v>5</v>
      </c>
      <c r="P12">
        <v>2</v>
      </c>
      <c r="Q12">
        <f t="shared" si="2"/>
        <v>3</v>
      </c>
      <c r="R12">
        <v>18</v>
      </c>
      <c r="S12">
        <v>16</v>
      </c>
      <c r="T12">
        <v>0.88900000000000001</v>
      </c>
      <c r="U12">
        <f t="shared" si="0"/>
        <v>11.399999999999999</v>
      </c>
      <c r="V12">
        <f t="shared" si="1"/>
        <v>-21.4</v>
      </c>
      <c r="W12">
        <f t="shared" si="3"/>
        <v>32.799999999999997</v>
      </c>
    </row>
    <row r="13" spans="1:23" x14ac:dyDescent="0.25">
      <c r="A13" s="1">
        <v>41608</v>
      </c>
      <c r="B13" t="s">
        <v>75</v>
      </c>
      <c r="C13" s="3">
        <f t="shared" si="4"/>
        <v>1</v>
      </c>
      <c r="D13">
        <v>0</v>
      </c>
      <c r="E13" t="s">
        <v>15</v>
      </c>
      <c r="F13">
        <f>LOOKUP(E13,'[1]SOAdj Pts (2)'!$B:$B,'[1]SOAdj Pts (2)'!$I:$I)</f>
        <v>52</v>
      </c>
      <c r="G13">
        <f>LOOKUP(E13,'[1]SOAdj Pts (2)'!$B:$B,'[1]SOAdj Pts (2)'!$C:$C)</f>
        <v>1.8</v>
      </c>
      <c r="H13">
        <f>LOOKUP(E13,'[1]SOAdj Pts (2)'!$B:$B,'[1]SOAdj Pts (2)'!$D:$D)</f>
        <v>2.92</v>
      </c>
      <c r="I13">
        <f>LOOKUP(E13,'[1]SOAdj Pts (2)'!$B:$B,'[1]SOAdj Pts (2)'!$F:$F)</f>
        <v>47.1</v>
      </c>
      <c r="J13">
        <f>LOOKUP(E13,'[1]SOAdj Pts (2)'!$B:$B,'[1]SOAdj Pts (2)'!$G:$G)</f>
        <v>61.5</v>
      </c>
      <c r="K13">
        <v>2</v>
      </c>
      <c r="L13">
        <f>LOOKUP('Schneider GameLog'!A13,'Devils GameLog'!A:A,'Devils GameLog'!P:P)</f>
        <v>24</v>
      </c>
      <c r="M13">
        <f>LOOKUP(A13,'Devils GameLog'!A:A,'Devils GameLog'!J:J)</f>
        <v>52</v>
      </c>
      <c r="N13">
        <f>LOOKUP(A13,'Devils GameLog'!A:A,'Devils GameLog'!K:K)</f>
        <v>35</v>
      </c>
      <c r="O13">
        <f>LOOKUP(A13,'Devils GameLog'!A:A,'Devils GameLog'!G:G)</f>
        <v>1</v>
      </c>
      <c r="P13">
        <v>0</v>
      </c>
      <c r="Q13">
        <f t="shared" si="2"/>
        <v>1</v>
      </c>
      <c r="R13">
        <v>15</v>
      </c>
      <c r="S13">
        <v>15</v>
      </c>
      <c r="T13">
        <v>1</v>
      </c>
      <c r="U13">
        <f t="shared" si="0"/>
        <v>-9.5</v>
      </c>
      <c r="V13">
        <f t="shared" si="1"/>
        <v>-12.100000000000001</v>
      </c>
      <c r="W13">
        <f t="shared" si="3"/>
        <v>2.6000000000000014</v>
      </c>
    </row>
    <row r="14" spans="1:23" x14ac:dyDescent="0.25">
      <c r="A14" s="1">
        <v>41612</v>
      </c>
      <c r="B14" t="s">
        <v>75</v>
      </c>
      <c r="C14" s="3">
        <f t="shared" si="4"/>
        <v>4</v>
      </c>
      <c r="D14">
        <v>0</v>
      </c>
      <c r="E14" t="s">
        <v>16</v>
      </c>
      <c r="F14">
        <f>LOOKUP(E14,'[1]SOAdj Pts (2)'!$B:$B,'[1]SOAdj Pts (2)'!$I:$I)</f>
        <v>100</v>
      </c>
      <c r="G14">
        <f>LOOKUP(E14,'[1]SOAdj Pts (2)'!$B:$B,'[1]SOAdj Pts (2)'!$C:$C)</f>
        <v>2.5099999999999998</v>
      </c>
      <c r="H14">
        <f>LOOKUP(E14,'[1]SOAdj Pts (2)'!$B:$B,'[1]SOAdj Pts (2)'!$D:$D)</f>
        <v>2.42</v>
      </c>
      <c r="I14">
        <f>LOOKUP(E14,'[1]SOAdj Pts (2)'!$B:$B,'[1]SOAdj Pts (2)'!$F:$F)</f>
        <v>53.5</v>
      </c>
      <c r="J14">
        <f>LOOKUP(E14,'[1]SOAdj Pts (2)'!$B:$B,'[1]SOAdj Pts (2)'!$G:$G)</f>
        <v>60.3</v>
      </c>
      <c r="K14">
        <v>1</v>
      </c>
      <c r="L14">
        <f>LOOKUP('Schneider GameLog'!A14,'Devils GameLog'!A:A,'Devils GameLog'!P:P)</f>
        <v>34</v>
      </c>
      <c r="M14">
        <f>LOOKUP(A14,'Devils GameLog'!A:A,'Devils GameLog'!J:J)</f>
        <v>64</v>
      </c>
      <c r="N14">
        <f>LOOKUP(A14,'Devils GameLog'!A:A,'Devils GameLog'!K:K)</f>
        <v>44</v>
      </c>
      <c r="O14">
        <f>LOOKUP(A14,'Devils GameLog'!A:A,'Devils GameLog'!G:G)</f>
        <v>3</v>
      </c>
      <c r="P14">
        <v>3</v>
      </c>
      <c r="Q14">
        <f t="shared" si="2"/>
        <v>0</v>
      </c>
      <c r="R14">
        <v>30</v>
      </c>
      <c r="S14">
        <v>27</v>
      </c>
      <c r="T14">
        <v>0.9</v>
      </c>
      <c r="U14">
        <f t="shared" si="0"/>
        <v>3.7000000000000028</v>
      </c>
      <c r="V14">
        <f t="shared" si="1"/>
        <v>-9.5</v>
      </c>
      <c r="W14">
        <f t="shared" si="3"/>
        <v>13.200000000000003</v>
      </c>
    </row>
    <row r="15" spans="1:23" x14ac:dyDescent="0.25">
      <c r="A15" s="1">
        <v>41614</v>
      </c>
      <c r="B15" t="s">
        <v>75</v>
      </c>
      <c r="C15" s="3">
        <f t="shared" si="4"/>
        <v>2</v>
      </c>
      <c r="D15">
        <v>0</v>
      </c>
      <c r="E15" t="s">
        <v>17</v>
      </c>
      <c r="F15">
        <f>LOOKUP(E15,'[1]SOAdj Pts (2)'!$B:$B,'[1]SOAdj Pts (2)'!$I:$I)</f>
        <v>93</v>
      </c>
      <c r="G15">
        <f>LOOKUP(E15,'[1]SOAdj Pts (2)'!$B:$B,'[1]SOAdj Pts (2)'!$C:$C)</f>
        <v>2.59</v>
      </c>
      <c r="H15">
        <f>LOOKUP(E15,'[1]SOAdj Pts (2)'!$B:$B,'[1]SOAdj Pts (2)'!$D:$D)</f>
        <v>2.64</v>
      </c>
      <c r="I15">
        <f>LOOKUP(E15,'[1]SOAdj Pts (2)'!$B:$B,'[1]SOAdj Pts (2)'!$F:$F)</f>
        <v>52</v>
      </c>
      <c r="J15">
        <f>LOOKUP(E15,'[1]SOAdj Pts (2)'!$B:$B,'[1]SOAdj Pts (2)'!$G:$G)</f>
        <v>50.3</v>
      </c>
      <c r="K15">
        <v>0</v>
      </c>
      <c r="L15">
        <f>LOOKUP('Schneider GameLog'!A15,'Devils GameLog'!A:A,'Devils GameLog'!P:P)</f>
        <v>11</v>
      </c>
      <c r="M15">
        <f>LOOKUP(A15,'Devils GameLog'!A:A,'Devils GameLog'!J:J)</f>
        <v>26</v>
      </c>
      <c r="N15">
        <f>LOOKUP(A15,'Devils GameLog'!A:A,'Devils GameLog'!K:K)</f>
        <v>31</v>
      </c>
      <c r="O15">
        <f>LOOKUP(A15,'Devils GameLog'!A:A,'Devils GameLog'!G:G)</f>
        <v>1</v>
      </c>
      <c r="P15">
        <v>3</v>
      </c>
      <c r="Q15">
        <f t="shared" si="2"/>
        <v>-2</v>
      </c>
      <c r="R15">
        <v>21</v>
      </c>
      <c r="S15">
        <v>18</v>
      </c>
      <c r="T15">
        <v>0.85699999999999998</v>
      </c>
      <c r="U15">
        <f t="shared" si="0"/>
        <v>-24.299999999999997</v>
      </c>
      <c r="V15">
        <f t="shared" si="1"/>
        <v>-21</v>
      </c>
      <c r="W15">
        <f t="shared" si="3"/>
        <v>-3.2999999999999972</v>
      </c>
    </row>
    <row r="16" spans="1:23" x14ac:dyDescent="0.25">
      <c r="A16" s="6">
        <v>41621</v>
      </c>
      <c r="B16" t="s">
        <v>75</v>
      </c>
      <c r="C16" s="3">
        <f t="shared" si="4"/>
        <v>7</v>
      </c>
      <c r="D16">
        <v>1</v>
      </c>
      <c r="E16" t="s">
        <v>6</v>
      </c>
      <c r="F16">
        <f>LOOKUP(E16,'[1]SOAdj Pts (2)'!$B:$B,'[1]SOAdj Pts (2)'!$I:$I)</f>
        <v>109</v>
      </c>
      <c r="G16">
        <f>LOOKUP(E16,'[1]SOAdj Pts (2)'!$B:$B,'[1]SOAdj Pts (2)'!$C:$C)</f>
        <v>2.91</v>
      </c>
      <c r="H16">
        <f>LOOKUP(E16,'[1]SOAdj Pts (2)'!$B:$B,'[1]SOAdj Pts (2)'!$D:$D)</f>
        <v>2.4500000000000002</v>
      </c>
      <c r="I16">
        <f>LOOKUP(E16,'[1]SOAdj Pts (2)'!$B:$B,'[1]SOAdj Pts (2)'!$F:$F)</f>
        <v>53</v>
      </c>
      <c r="J16">
        <f>LOOKUP(E16,'[1]SOAdj Pts (2)'!$B:$B,'[1]SOAdj Pts (2)'!$G:$G)</f>
        <v>54.5</v>
      </c>
      <c r="K16">
        <v>0</v>
      </c>
      <c r="L16">
        <f>LOOKUP('Schneider GameLog'!A16,'Devils GameLog'!A:A,'Devils GameLog'!P:P)</f>
        <v>39</v>
      </c>
      <c r="M16">
        <f>LOOKUP(A16,'Devils GameLog'!A:A,'Devils GameLog'!J:J)</f>
        <v>84</v>
      </c>
      <c r="N16">
        <f>LOOKUP(A16,'Devils GameLog'!A:A,'Devils GameLog'!K:K)</f>
        <v>41</v>
      </c>
      <c r="P16">
        <v>3</v>
      </c>
      <c r="Q16">
        <f t="shared" si="2"/>
        <v>-3</v>
      </c>
      <c r="R16">
        <v>23</v>
      </c>
      <c r="S16">
        <v>20</v>
      </c>
      <c r="T16">
        <v>0.87</v>
      </c>
      <c r="U16">
        <f t="shared" si="0"/>
        <v>29.5</v>
      </c>
      <c r="V16">
        <f t="shared" si="1"/>
        <v>-12</v>
      </c>
      <c r="W16">
        <f t="shared" si="3"/>
        <v>41.5</v>
      </c>
    </row>
    <row r="17" spans="1:23" x14ac:dyDescent="0.25">
      <c r="A17" s="6">
        <v>41628</v>
      </c>
      <c r="B17" t="s">
        <v>75</v>
      </c>
      <c r="C17" s="3">
        <f t="shared" si="4"/>
        <v>7</v>
      </c>
      <c r="D17">
        <v>0</v>
      </c>
      <c r="E17" t="s">
        <v>18</v>
      </c>
      <c r="F17">
        <f>LOOKUP(E17,'[1]SOAdj Pts (2)'!$B:$B,'[1]SOAdj Pts (2)'!$I:$I)</f>
        <v>116</v>
      </c>
      <c r="G17">
        <f>LOOKUP(E17,'[1]SOAdj Pts (2)'!$B:$B,'[1]SOAdj Pts (2)'!$C:$C)</f>
        <v>3.16</v>
      </c>
      <c r="H17">
        <f>LOOKUP(E17,'[1]SOAdj Pts (2)'!$B:$B,'[1]SOAdj Pts (2)'!$D:$D)</f>
        <v>2.44</v>
      </c>
      <c r="I17">
        <f>LOOKUP(E17,'[1]SOAdj Pts (2)'!$B:$B,'[1]SOAdj Pts (2)'!$F:$F)</f>
        <v>56.6</v>
      </c>
      <c r="J17">
        <f>LOOKUP(E17,'[1]SOAdj Pts (2)'!$B:$B,'[1]SOAdj Pts (2)'!$G:$G)</f>
        <v>56.2</v>
      </c>
      <c r="K17">
        <v>1</v>
      </c>
      <c r="L17">
        <f>LOOKUP('Schneider GameLog'!A17,'Devils GameLog'!A:A,'Devils GameLog'!P:P)</f>
        <v>21</v>
      </c>
      <c r="M17">
        <f>LOOKUP(A17,'Devils GameLog'!A:A,'Devils GameLog'!J:J)</f>
        <v>36</v>
      </c>
      <c r="N17">
        <f>LOOKUP(A17,'Devils GameLog'!A:A,'Devils GameLog'!K:K)</f>
        <v>35</v>
      </c>
      <c r="P17">
        <v>3</v>
      </c>
      <c r="Q17">
        <f t="shared" si="2"/>
        <v>-3</v>
      </c>
      <c r="R17">
        <v>24</v>
      </c>
      <c r="S17">
        <v>21</v>
      </c>
      <c r="T17">
        <v>0.875</v>
      </c>
      <c r="U17">
        <f t="shared" si="0"/>
        <v>-20.200000000000003</v>
      </c>
      <c r="V17">
        <f t="shared" si="1"/>
        <v>-21.6</v>
      </c>
      <c r="W17">
        <f t="shared" si="3"/>
        <v>1.3999999999999986</v>
      </c>
    </row>
    <row r="18" spans="1:23" x14ac:dyDescent="0.25">
      <c r="A18" s="1">
        <v>41631</v>
      </c>
      <c r="B18" t="s">
        <v>75</v>
      </c>
      <c r="C18" s="3">
        <f t="shared" si="4"/>
        <v>3</v>
      </c>
      <c r="D18">
        <v>1</v>
      </c>
      <c r="E18" t="s">
        <v>19</v>
      </c>
      <c r="F18">
        <f>LOOKUP(E18,'[1]SOAdj Pts (2)'!$B:$B,'[1]SOAdj Pts (2)'!$I:$I)</f>
        <v>107</v>
      </c>
      <c r="G18">
        <f>LOOKUP(E18,'[1]SOAdj Pts (2)'!$B:$B,'[1]SOAdj Pts (2)'!$C:$C)</f>
        <v>3.13</v>
      </c>
      <c r="H18">
        <f>LOOKUP(E18,'[1]SOAdj Pts (2)'!$B:$B,'[1]SOAdj Pts (2)'!$D:$D)</f>
        <v>2.54</v>
      </c>
      <c r="I18">
        <f>LOOKUP(E18,'[1]SOAdj Pts (2)'!$B:$B,'[1]SOAdj Pts (2)'!$F:$F)</f>
        <v>58.8</v>
      </c>
      <c r="J18">
        <f>LOOKUP(E18,'[1]SOAdj Pts (2)'!$B:$B,'[1]SOAdj Pts (2)'!$G:$G)</f>
        <v>48.4</v>
      </c>
      <c r="K18">
        <v>0</v>
      </c>
      <c r="L18">
        <f>LOOKUP('Schneider GameLog'!A18,'Devils GameLog'!A:A,'Devils GameLog'!P:P)</f>
        <v>12</v>
      </c>
      <c r="M18">
        <f>LOOKUP(A18,'Devils GameLog'!A:A,'Devils GameLog'!J:J)</f>
        <v>32</v>
      </c>
      <c r="N18">
        <f>LOOKUP(A18,'Devils GameLog'!A:A,'Devils GameLog'!K:K)</f>
        <v>65</v>
      </c>
      <c r="O18">
        <f>LOOKUP(A18,'Devils GameLog'!A:A,'Devils GameLog'!G:G)</f>
        <v>2</v>
      </c>
      <c r="P18">
        <v>5</v>
      </c>
      <c r="Q18">
        <f t="shared" si="2"/>
        <v>-3</v>
      </c>
      <c r="R18">
        <v>37</v>
      </c>
      <c r="S18">
        <v>32</v>
      </c>
      <c r="T18">
        <v>0.86499999999999999</v>
      </c>
      <c r="U18">
        <f t="shared" si="0"/>
        <v>-16.399999999999999</v>
      </c>
      <c r="V18">
        <f t="shared" si="1"/>
        <v>6.2000000000000028</v>
      </c>
      <c r="W18">
        <f t="shared" si="3"/>
        <v>-22.6</v>
      </c>
    </row>
    <row r="19" spans="1:23" x14ac:dyDescent="0.25">
      <c r="A19" s="1">
        <v>41636</v>
      </c>
      <c r="B19" t="s">
        <v>75</v>
      </c>
      <c r="C19" s="3">
        <f t="shared" si="4"/>
        <v>5</v>
      </c>
      <c r="D19">
        <v>1</v>
      </c>
      <c r="E19" t="s">
        <v>20</v>
      </c>
      <c r="F19">
        <f>LOOKUP(E19,'[1]SOAdj Pts (2)'!$B:$B,'[1]SOAdj Pts (2)'!$I:$I)</f>
        <v>79</v>
      </c>
      <c r="G19">
        <f>LOOKUP(E19,'[1]SOAdj Pts (2)'!$B:$B,'[1]SOAdj Pts (2)'!$C:$C)</f>
        <v>2.58</v>
      </c>
      <c r="H19">
        <f>LOOKUP(E19,'[1]SOAdj Pts (2)'!$B:$B,'[1]SOAdj Pts (2)'!$D:$D)</f>
        <v>3.12</v>
      </c>
      <c r="I19">
        <f>LOOKUP(E19,'[1]SOAdj Pts (2)'!$B:$B,'[1]SOAdj Pts (2)'!$F:$F)</f>
        <v>56.6</v>
      </c>
      <c r="J19">
        <f>LOOKUP(E19,'[1]SOAdj Pts (2)'!$B:$B,'[1]SOAdj Pts (2)'!$G:$G)</f>
        <v>56.6</v>
      </c>
      <c r="K19">
        <v>2</v>
      </c>
      <c r="L19">
        <f>LOOKUP('Schneider GameLog'!A19,'Devils GameLog'!A:A,'Devils GameLog'!P:P)</f>
        <v>25</v>
      </c>
      <c r="M19">
        <f>LOOKUP(A19,'Devils GameLog'!A:A,'Devils GameLog'!J:J)</f>
        <v>48</v>
      </c>
      <c r="N19">
        <f>LOOKUP(A19,'Devils GameLog'!A:A,'Devils GameLog'!K:K)</f>
        <v>60</v>
      </c>
      <c r="O19">
        <f>LOOKUP(A19,'Devils GameLog'!A:A,'Devils GameLog'!G:G)</f>
        <v>2</v>
      </c>
      <c r="P19">
        <v>1</v>
      </c>
      <c r="Q19">
        <f t="shared" si="2"/>
        <v>1</v>
      </c>
      <c r="R19">
        <v>31</v>
      </c>
      <c r="S19">
        <v>30</v>
      </c>
      <c r="T19">
        <v>0.96799999999999997</v>
      </c>
      <c r="U19">
        <f t="shared" si="0"/>
        <v>-8.6000000000000014</v>
      </c>
      <c r="V19">
        <f t="shared" si="1"/>
        <v>3.3999999999999986</v>
      </c>
      <c r="W19">
        <f t="shared" si="3"/>
        <v>-12</v>
      </c>
    </row>
    <row r="20" spans="1:23" x14ac:dyDescent="0.25">
      <c r="A20" s="1">
        <v>41643</v>
      </c>
      <c r="B20" t="s">
        <v>75</v>
      </c>
      <c r="C20" s="3">
        <f t="shared" si="4"/>
        <v>7</v>
      </c>
      <c r="D20">
        <v>1</v>
      </c>
      <c r="E20" t="s">
        <v>15</v>
      </c>
      <c r="F20">
        <f>LOOKUP(E20,'[1]SOAdj Pts (2)'!$B:$B,'[1]SOAdj Pts (2)'!$I:$I)</f>
        <v>52</v>
      </c>
      <c r="G20">
        <f>LOOKUP(E20,'[1]SOAdj Pts (2)'!$B:$B,'[1]SOAdj Pts (2)'!$C:$C)</f>
        <v>1.8</v>
      </c>
      <c r="H20">
        <f>LOOKUP(E20,'[1]SOAdj Pts (2)'!$B:$B,'[1]SOAdj Pts (2)'!$D:$D)</f>
        <v>2.92</v>
      </c>
      <c r="I20">
        <f>LOOKUP(E20,'[1]SOAdj Pts (2)'!$B:$B,'[1]SOAdj Pts (2)'!$F:$F)</f>
        <v>47.1</v>
      </c>
      <c r="J20">
        <f>LOOKUP(E20,'[1]SOAdj Pts (2)'!$B:$B,'[1]SOAdj Pts (2)'!$G:$G)</f>
        <v>61.5</v>
      </c>
      <c r="K20">
        <v>0</v>
      </c>
      <c r="L20">
        <f>LOOKUP('Schneider GameLog'!A20,'Devils GameLog'!A:A,'Devils GameLog'!P:P)</f>
        <v>22</v>
      </c>
      <c r="M20">
        <f>LOOKUP(A20,'Devils GameLog'!A:A,'Devils GameLog'!J:J)</f>
        <v>52</v>
      </c>
      <c r="N20">
        <f>LOOKUP(A20,'Devils GameLog'!A:A,'Devils GameLog'!K:K)</f>
        <v>34</v>
      </c>
      <c r="O20">
        <f>LOOKUP(A20,'Devils GameLog'!A:A,'Devils GameLog'!G:G)</f>
        <v>1</v>
      </c>
      <c r="P20">
        <v>2</v>
      </c>
      <c r="Q20">
        <f t="shared" si="2"/>
        <v>-1</v>
      </c>
      <c r="R20">
        <v>22</v>
      </c>
      <c r="S20">
        <v>20</v>
      </c>
      <c r="T20">
        <v>0.90900000000000003</v>
      </c>
      <c r="U20">
        <f t="shared" si="0"/>
        <v>-9.5</v>
      </c>
      <c r="V20">
        <f t="shared" si="1"/>
        <v>-13.100000000000001</v>
      </c>
      <c r="W20">
        <f t="shared" si="3"/>
        <v>3.6000000000000014</v>
      </c>
    </row>
    <row r="21" spans="1:23" x14ac:dyDescent="0.25">
      <c r="A21" s="1">
        <v>41648</v>
      </c>
      <c r="B21" t="s">
        <v>75</v>
      </c>
      <c r="C21" s="3">
        <f t="shared" si="4"/>
        <v>5</v>
      </c>
      <c r="D21">
        <v>0</v>
      </c>
      <c r="E21" t="s">
        <v>21</v>
      </c>
      <c r="F21">
        <f>LOOKUP(E21,'[1]SOAdj Pts (2)'!$B:$B,'[1]SOAdj Pts (2)'!$I:$I)</f>
        <v>91</v>
      </c>
      <c r="G21">
        <f>LOOKUP(E21,'[1]SOAdj Pts (2)'!$B:$B,'[1]SOAdj Pts (2)'!$C:$C)</f>
        <v>2.78</v>
      </c>
      <c r="H21">
        <f>LOOKUP(E21,'[1]SOAdj Pts (2)'!$B:$B,'[1]SOAdj Pts (2)'!$D:$D)</f>
        <v>2.68</v>
      </c>
      <c r="I21">
        <f>LOOKUP(E21,'[1]SOAdj Pts (2)'!$B:$B,'[1]SOAdj Pts (2)'!$F:$F)</f>
        <v>59.6</v>
      </c>
      <c r="J21">
        <f>LOOKUP(E21,'[1]SOAdj Pts (2)'!$B:$B,'[1]SOAdj Pts (2)'!$G:$G)</f>
        <v>57.1</v>
      </c>
      <c r="K21">
        <v>2</v>
      </c>
      <c r="L21">
        <f>LOOKUP('Schneider GameLog'!A21,'Devils GameLog'!A:A,'Devils GameLog'!P:P)</f>
        <v>34</v>
      </c>
      <c r="M21">
        <f>LOOKUP(A21,'Devils GameLog'!A:A,'Devils GameLog'!J:J)</f>
        <v>47</v>
      </c>
      <c r="N21">
        <f>LOOKUP(A21,'Devils GameLog'!A:A,'Devils GameLog'!K:K)</f>
        <v>51</v>
      </c>
      <c r="O21">
        <f>LOOKUP(A21,'Devils GameLog'!A:A,'Devils GameLog'!G:G)</f>
        <v>1</v>
      </c>
      <c r="P21">
        <v>0</v>
      </c>
      <c r="Q21">
        <f t="shared" si="2"/>
        <v>1</v>
      </c>
      <c r="R21">
        <v>26</v>
      </c>
      <c r="S21">
        <v>26</v>
      </c>
      <c r="T21">
        <v>1</v>
      </c>
      <c r="U21">
        <f t="shared" si="0"/>
        <v>-10.100000000000001</v>
      </c>
      <c r="V21">
        <f t="shared" si="1"/>
        <v>-8.6000000000000014</v>
      </c>
      <c r="W21">
        <f t="shared" si="3"/>
        <v>-1.5</v>
      </c>
    </row>
    <row r="22" spans="1:23" x14ac:dyDescent="0.25">
      <c r="A22" s="1">
        <v>41650</v>
      </c>
      <c r="B22" t="s">
        <v>75</v>
      </c>
      <c r="C22" s="3">
        <f t="shared" si="4"/>
        <v>2</v>
      </c>
      <c r="D22">
        <v>0</v>
      </c>
      <c r="E22" t="s">
        <v>22</v>
      </c>
      <c r="F22">
        <f>LOOKUP(E22,'[1]SOAdj Pts (2)'!$B:$B,'[1]SOAdj Pts (2)'!$I:$I)</f>
        <v>66</v>
      </c>
      <c r="G22">
        <f>LOOKUP(E22,'[1]SOAdj Pts (2)'!$B:$B,'[1]SOAdj Pts (2)'!$C:$C)</f>
        <v>2.2599999999999998</v>
      </c>
      <c r="H22">
        <f>LOOKUP(E22,'[1]SOAdj Pts (2)'!$B:$B,'[1]SOAdj Pts (2)'!$D:$D)</f>
        <v>3.15</v>
      </c>
      <c r="I22">
        <f>LOOKUP(E22,'[1]SOAdj Pts (2)'!$B:$B,'[1]SOAdj Pts (2)'!$F:$F)</f>
        <v>53.6</v>
      </c>
      <c r="J22">
        <f>LOOKUP(E22,'[1]SOAdj Pts (2)'!$B:$B,'[1]SOAdj Pts (2)'!$G:$G)</f>
        <v>52.9</v>
      </c>
      <c r="K22">
        <v>2</v>
      </c>
      <c r="L22">
        <f>LOOKUP('Schneider GameLog'!A22,'Devils GameLog'!A:A,'Devils GameLog'!P:P)</f>
        <v>36</v>
      </c>
      <c r="M22">
        <f>LOOKUP(A22,'Devils GameLog'!A:A,'Devils GameLog'!J:J)</f>
        <v>57</v>
      </c>
      <c r="N22">
        <f>LOOKUP(A22,'Devils GameLog'!A:A,'Devils GameLog'!K:K)</f>
        <v>46</v>
      </c>
      <c r="O22">
        <f>LOOKUP(A22,'Devils GameLog'!A:A,'Devils GameLog'!G:G)</f>
        <v>2</v>
      </c>
      <c r="P22">
        <v>1</v>
      </c>
      <c r="Q22">
        <f t="shared" si="2"/>
        <v>1</v>
      </c>
      <c r="R22">
        <v>30</v>
      </c>
      <c r="S22">
        <v>29</v>
      </c>
      <c r="T22">
        <v>0.96699999999999997</v>
      </c>
      <c r="U22">
        <f t="shared" si="0"/>
        <v>4.1000000000000014</v>
      </c>
      <c r="V22">
        <f t="shared" si="1"/>
        <v>-7.6000000000000014</v>
      </c>
      <c r="W22">
        <f t="shared" si="3"/>
        <v>11.700000000000003</v>
      </c>
    </row>
    <row r="23" spans="1:23" x14ac:dyDescent="0.25">
      <c r="A23" s="1">
        <v>41651</v>
      </c>
      <c r="B23" t="s">
        <v>75</v>
      </c>
      <c r="C23" s="3">
        <f t="shared" si="4"/>
        <v>1</v>
      </c>
      <c r="D23">
        <v>1</v>
      </c>
      <c r="E23" t="s">
        <v>12</v>
      </c>
      <c r="F23">
        <f>LOOKUP(E23,'[1]SOAdj Pts (2)'!$B:$B,'[1]SOAdj Pts (2)'!$I:$I)</f>
        <v>84</v>
      </c>
      <c r="G23">
        <f>LOOKUP(E23,'[1]SOAdj Pts (2)'!$B:$B,'[1]SOAdj Pts (2)'!$C:$C)</f>
        <v>2.66</v>
      </c>
      <c r="H23">
        <f>LOOKUP(E23,'[1]SOAdj Pts (2)'!$B:$B,'[1]SOAdj Pts (2)'!$D:$D)</f>
        <v>3.02</v>
      </c>
      <c r="I23">
        <f>LOOKUP(E23,'[1]SOAdj Pts (2)'!$B:$B,'[1]SOAdj Pts (2)'!$F:$F)</f>
        <v>51.1</v>
      </c>
      <c r="J23">
        <f>LOOKUP(E23,'[1]SOAdj Pts (2)'!$B:$B,'[1]SOAdj Pts (2)'!$G:$G)</f>
        <v>66</v>
      </c>
      <c r="K23">
        <v>1</v>
      </c>
      <c r="L23">
        <f>LOOKUP('Schneider GameLog'!A23,'Devils GameLog'!A:A,'Devils GameLog'!P:P)</f>
        <v>38</v>
      </c>
      <c r="M23">
        <f>LOOKUP(A23,'Devils GameLog'!A:A,'Devils GameLog'!J:J)</f>
        <v>83</v>
      </c>
      <c r="N23">
        <f>LOOKUP(A23,'Devils GameLog'!A:A,'Devils GameLog'!K:K)</f>
        <v>48</v>
      </c>
      <c r="O23">
        <f>LOOKUP(A23,'Devils GameLog'!A:A,'Devils GameLog'!G:G)</f>
        <v>2</v>
      </c>
      <c r="P23">
        <v>2</v>
      </c>
      <c r="Q23">
        <f t="shared" si="2"/>
        <v>0</v>
      </c>
      <c r="R23">
        <v>25</v>
      </c>
      <c r="S23">
        <v>23</v>
      </c>
      <c r="T23">
        <v>0.92</v>
      </c>
      <c r="U23">
        <f t="shared" si="0"/>
        <v>17</v>
      </c>
      <c r="V23">
        <f t="shared" si="1"/>
        <v>-3.1000000000000014</v>
      </c>
      <c r="W23">
        <f t="shared" si="3"/>
        <v>20.100000000000001</v>
      </c>
    </row>
    <row r="24" spans="1:23" x14ac:dyDescent="0.25">
      <c r="A24" s="1">
        <v>41655</v>
      </c>
      <c r="B24" t="s">
        <v>75</v>
      </c>
      <c r="C24" s="3">
        <f t="shared" si="4"/>
        <v>4</v>
      </c>
      <c r="D24">
        <v>1</v>
      </c>
      <c r="E24" t="s">
        <v>23</v>
      </c>
      <c r="F24">
        <f>LOOKUP(E24,'[1]SOAdj Pts (2)'!$B:$B,'[1]SOAdj Pts (2)'!$I:$I)</f>
        <v>112</v>
      </c>
      <c r="G24">
        <f>LOOKUP(E24,'[1]SOAdj Pts (2)'!$B:$B,'[1]SOAdj Pts (2)'!$C:$C)</f>
        <v>2.94</v>
      </c>
      <c r="H24">
        <f>LOOKUP(E24,'[1]SOAdj Pts (2)'!$B:$B,'[1]SOAdj Pts (2)'!$D:$D)</f>
        <v>2.59</v>
      </c>
      <c r="I24">
        <f>LOOKUP(E24,'[1]SOAdj Pts (2)'!$B:$B,'[1]SOAdj Pts (2)'!$F:$F)</f>
        <v>51.7</v>
      </c>
      <c r="J24">
        <f>LOOKUP(E24,'[1]SOAdj Pts (2)'!$B:$B,'[1]SOAdj Pts (2)'!$G:$G)</f>
        <v>59.3</v>
      </c>
      <c r="K24">
        <v>1</v>
      </c>
      <c r="L24">
        <f>LOOKUP('Schneider GameLog'!A24,'Devils GameLog'!A:A,'Devils GameLog'!P:P)</f>
        <v>34</v>
      </c>
      <c r="M24">
        <f>LOOKUP(A24,'Devils GameLog'!A:A,'Devils GameLog'!J:J)</f>
        <v>53</v>
      </c>
      <c r="N24">
        <f>LOOKUP(A24,'Devils GameLog'!A:A,'Devils GameLog'!K:K)</f>
        <v>63</v>
      </c>
      <c r="O24">
        <f>LOOKUP(A24,'Devils GameLog'!A:A,'Devils GameLog'!G:G)</f>
        <v>1</v>
      </c>
      <c r="P24">
        <v>1</v>
      </c>
      <c r="Q24">
        <f t="shared" si="2"/>
        <v>0</v>
      </c>
      <c r="R24">
        <v>38</v>
      </c>
      <c r="S24">
        <v>37</v>
      </c>
      <c r="T24">
        <v>0.97399999999999998</v>
      </c>
      <c r="U24">
        <f t="shared" si="0"/>
        <v>-6.2999999999999972</v>
      </c>
      <c r="V24">
        <f t="shared" si="1"/>
        <v>11.299999999999997</v>
      </c>
      <c r="W24">
        <f t="shared" si="3"/>
        <v>-17.599999999999994</v>
      </c>
    </row>
    <row r="25" spans="1:23" x14ac:dyDescent="0.25">
      <c r="A25" s="1">
        <v>41660</v>
      </c>
      <c r="B25" t="s">
        <v>75</v>
      </c>
      <c r="C25" s="3">
        <f t="shared" si="4"/>
        <v>5</v>
      </c>
      <c r="D25">
        <v>0</v>
      </c>
      <c r="E25" t="s">
        <v>24</v>
      </c>
      <c r="F25">
        <f>LOOKUP(E25,'[1]SOAdj Pts (2)'!$B:$B,'[1]SOAdj Pts (2)'!$I:$I)</f>
        <v>111</v>
      </c>
      <c r="G25">
        <f>LOOKUP(E25,'[1]SOAdj Pts (2)'!$B:$B,'[1]SOAdj Pts (2)'!$C:$C)</f>
        <v>2.87</v>
      </c>
      <c r="H25">
        <f>LOOKUP(E25,'[1]SOAdj Pts (2)'!$B:$B,'[1]SOAdj Pts (2)'!$D:$D)</f>
        <v>2.2599999999999998</v>
      </c>
      <c r="I25">
        <f>LOOKUP(E25,'[1]SOAdj Pts (2)'!$B:$B,'[1]SOAdj Pts (2)'!$F:$F)</f>
        <v>55.4</v>
      </c>
      <c r="J25">
        <f>LOOKUP(E25,'[1]SOAdj Pts (2)'!$B:$B,'[1]SOAdj Pts (2)'!$G:$G)</f>
        <v>49.8</v>
      </c>
      <c r="K25">
        <v>2</v>
      </c>
      <c r="L25">
        <f>LOOKUP('Schneider GameLog'!A25,'Devils GameLog'!A:A,'Devils GameLog'!P:P)</f>
        <v>23</v>
      </c>
      <c r="M25">
        <f>LOOKUP(A25,'Devils GameLog'!A:A,'Devils GameLog'!J:J)</f>
        <v>33</v>
      </c>
      <c r="N25">
        <f>LOOKUP(A25,'Devils GameLog'!A:A,'Devils GameLog'!K:K)</f>
        <v>45</v>
      </c>
      <c r="O25">
        <f>LOOKUP(A25,'Devils GameLog'!A:A,'Devils GameLog'!G:G)</f>
        <v>7</v>
      </c>
      <c r="P25">
        <v>1</v>
      </c>
      <c r="Q25">
        <f t="shared" si="2"/>
        <v>6</v>
      </c>
      <c r="R25">
        <v>27</v>
      </c>
      <c r="S25">
        <v>26</v>
      </c>
      <c r="T25">
        <v>0.96299999999999997</v>
      </c>
      <c r="U25">
        <f t="shared" si="0"/>
        <v>-16.799999999999997</v>
      </c>
      <c r="V25">
        <f t="shared" si="1"/>
        <v>-10.399999999999999</v>
      </c>
      <c r="W25">
        <f t="shared" si="3"/>
        <v>-6.3999999999999986</v>
      </c>
    </row>
    <row r="26" spans="1:23" x14ac:dyDescent="0.25">
      <c r="A26" s="1">
        <v>41663</v>
      </c>
      <c r="B26" t="s">
        <v>75</v>
      </c>
      <c r="C26" s="3">
        <f t="shared" si="4"/>
        <v>3</v>
      </c>
      <c r="D26">
        <v>0</v>
      </c>
      <c r="E26" t="s">
        <v>25</v>
      </c>
      <c r="F26">
        <f>LOOKUP(E26,'[1]SOAdj Pts (2)'!$B:$B,'[1]SOAdj Pts (2)'!$I:$I)</f>
        <v>90</v>
      </c>
      <c r="G26">
        <f>LOOKUP(E26,'[1]SOAdj Pts (2)'!$B:$B,'[1]SOAdj Pts (2)'!$C:$C)</f>
        <v>2.68</v>
      </c>
      <c r="H26">
        <f>LOOKUP(E26,'[1]SOAdj Pts (2)'!$B:$B,'[1]SOAdj Pts (2)'!$D:$D)</f>
        <v>2.73</v>
      </c>
      <c r="I26">
        <f>LOOKUP(E26,'[1]SOAdj Pts (2)'!$B:$B,'[1]SOAdj Pts (2)'!$F:$F)</f>
        <v>53.9</v>
      </c>
      <c r="J26">
        <f>LOOKUP(E26,'[1]SOAdj Pts (2)'!$B:$B,'[1]SOAdj Pts (2)'!$G:$G)</f>
        <v>59.3</v>
      </c>
      <c r="K26">
        <v>2</v>
      </c>
      <c r="L26">
        <f>LOOKUP('Schneider GameLog'!A26,'Devils GameLog'!A:A,'Devils GameLog'!P:P)</f>
        <v>30</v>
      </c>
      <c r="M26">
        <f>LOOKUP(A26,'Devils GameLog'!A:A,'Devils GameLog'!J:J)</f>
        <v>42</v>
      </c>
      <c r="N26">
        <f>LOOKUP(A26,'Devils GameLog'!A:A,'Devils GameLog'!K:K)</f>
        <v>47</v>
      </c>
      <c r="O26">
        <f>LOOKUP(A26,'Devils GameLog'!A:A,'Devils GameLog'!G:G)</f>
        <v>2</v>
      </c>
      <c r="P26">
        <v>1</v>
      </c>
      <c r="Q26">
        <f t="shared" si="2"/>
        <v>1</v>
      </c>
      <c r="R26">
        <v>31</v>
      </c>
      <c r="S26">
        <v>30</v>
      </c>
      <c r="T26">
        <v>0.96799999999999997</v>
      </c>
      <c r="U26">
        <f t="shared" si="0"/>
        <v>-17.299999999999997</v>
      </c>
      <c r="V26">
        <f t="shared" si="1"/>
        <v>-6.8999999999999986</v>
      </c>
      <c r="W26">
        <f t="shared" si="3"/>
        <v>-10.399999999999999</v>
      </c>
    </row>
    <row r="27" spans="1:23" x14ac:dyDescent="0.25">
      <c r="A27" s="7">
        <v>41667</v>
      </c>
      <c r="B27" t="s">
        <v>75</v>
      </c>
      <c r="C27" s="3">
        <f>A27-A26</f>
        <v>4</v>
      </c>
      <c r="D27">
        <v>1</v>
      </c>
      <c r="E27" t="s">
        <v>24</v>
      </c>
      <c r="F27">
        <f>LOOKUP(E27,'[1]SOAdj Pts (2)'!$B:$B,'[1]SOAdj Pts (2)'!$I:$I)</f>
        <v>111</v>
      </c>
      <c r="G27">
        <f>LOOKUP(E27,'[1]SOAdj Pts (2)'!$B:$B,'[1]SOAdj Pts (2)'!$C:$C)</f>
        <v>2.87</v>
      </c>
      <c r="H27">
        <f>LOOKUP(E27,'[1]SOAdj Pts (2)'!$B:$B,'[1]SOAdj Pts (2)'!$D:$D)</f>
        <v>2.2599999999999998</v>
      </c>
      <c r="I27">
        <f>LOOKUP(E27,'[1]SOAdj Pts (2)'!$B:$B,'[1]SOAdj Pts (2)'!$F:$F)</f>
        <v>55.4</v>
      </c>
      <c r="J27">
        <f>LOOKUP(E27,'[1]SOAdj Pts (2)'!$B:$B,'[1]SOAdj Pts (2)'!$G:$G)</f>
        <v>49.8</v>
      </c>
      <c r="K27">
        <v>0</v>
      </c>
      <c r="L27">
        <f>LOOKUP('Schneider GameLog'!A27,'Devils GameLog'!A:A,'Devils GameLog'!P:P)</f>
        <v>23</v>
      </c>
      <c r="M27">
        <f>LOOKUP(A27,'Devils GameLog'!A:A,'Devils GameLog'!J:J)</f>
        <v>55</v>
      </c>
      <c r="N27">
        <f>LOOKUP(A27,'Devils GameLog'!A:A,'Devils GameLog'!K:K)</f>
        <v>53</v>
      </c>
      <c r="O27">
        <f>LOOKUP(A27,'Devils GameLog'!A:A,'Devils GameLog'!G:G)</f>
        <v>0</v>
      </c>
      <c r="P27">
        <v>2</v>
      </c>
      <c r="Q27">
        <f t="shared" si="2"/>
        <v>-2</v>
      </c>
      <c r="R27">
        <v>24</v>
      </c>
      <c r="S27">
        <v>22</v>
      </c>
      <c r="T27">
        <v>0.91700000000000004</v>
      </c>
      <c r="U27">
        <f t="shared" si="0"/>
        <v>5.2000000000000028</v>
      </c>
      <c r="V27">
        <f t="shared" si="1"/>
        <v>-2.3999999999999986</v>
      </c>
      <c r="W27">
        <f t="shared" si="3"/>
        <v>7.6000000000000014</v>
      </c>
    </row>
    <row r="28" spans="1:23" x14ac:dyDescent="0.25">
      <c r="A28" s="7">
        <v>41669</v>
      </c>
      <c r="B28" t="s">
        <v>75</v>
      </c>
      <c r="C28" s="3">
        <f t="shared" si="4"/>
        <v>2</v>
      </c>
      <c r="D28">
        <v>1</v>
      </c>
      <c r="E28" t="s">
        <v>21</v>
      </c>
      <c r="F28">
        <f>LOOKUP(E28,'[1]SOAdj Pts (2)'!$B:$B,'[1]SOAdj Pts (2)'!$I:$I)</f>
        <v>91</v>
      </c>
      <c r="G28">
        <f>LOOKUP(E28,'[1]SOAdj Pts (2)'!$B:$B,'[1]SOAdj Pts (2)'!$C:$C)</f>
        <v>2.78</v>
      </c>
      <c r="H28">
        <f>LOOKUP(E28,'[1]SOAdj Pts (2)'!$B:$B,'[1]SOAdj Pts (2)'!$D:$D)</f>
        <v>2.68</v>
      </c>
      <c r="I28">
        <f>LOOKUP(E28,'[1]SOAdj Pts (2)'!$B:$B,'[1]SOAdj Pts (2)'!$F:$F)</f>
        <v>59.6</v>
      </c>
      <c r="J28">
        <f>LOOKUP(E28,'[1]SOAdj Pts (2)'!$B:$B,'[1]SOAdj Pts (2)'!$G:$G)</f>
        <v>57.1</v>
      </c>
      <c r="K28">
        <v>2</v>
      </c>
      <c r="L28">
        <f>LOOKUP('Schneider GameLog'!A28,'Devils GameLog'!A:A,'Devils GameLog'!P:P)</f>
        <v>24</v>
      </c>
      <c r="M28">
        <f>LOOKUP(A28,'Devils GameLog'!A:A,'Devils GameLog'!J:J)</f>
        <v>46</v>
      </c>
      <c r="N28">
        <f>LOOKUP(A28,'Devils GameLog'!A:A,'Devils GameLog'!K:K)</f>
        <v>43</v>
      </c>
      <c r="O28">
        <f>LOOKUP(A28,'Devils GameLog'!A:A,'Devils GameLog'!G:G)</f>
        <v>3</v>
      </c>
      <c r="P28">
        <v>2</v>
      </c>
      <c r="Q28">
        <f t="shared" si="2"/>
        <v>1</v>
      </c>
      <c r="R28">
        <v>16</v>
      </c>
      <c r="S28">
        <v>14</v>
      </c>
      <c r="T28">
        <v>0.875</v>
      </c>
      <c r="U28">
        <f t="shared" si="0"/>
        <v>-11.100000000000001</v>
      </c>
      <c r="V28">
        <f t="shared" si="1"/>
        <v>-16.600000000000001</v>
      </c>
      <c r="W28">
        <f t="shared" si="3"/>
        <v>5.5</v>
      </c>
    </row>
    <row r="29" spans="1:23" x14ac:dyDescent="0.25">
      <c r="A29" s="7">
        <v>41670</v>
      </c>
      <c r="B29" t="s">
        <v>75</v>
      </c>
      <c r="C29" s="3">
        <f t="shared" si="4"/>
        <v>1</v>
      </c>
      <c r="D29">
        <v>1</v>
      </c>
      <c r="E29" t="s">
        <v>26</v>
      </c>
      <c r="F29">
        <f>LOOKUP(E29,'[1]SOAdj Pts (2)'!$B:$B,'[1]SOAdj Pts (2)'!$I:$I)</f>
        <v>88</v>
      </c>
      <c r="G29">
        <f>LOOKUP(E29,'[1]SOAdj Pts (2)'!$B:$B,'[1]SOAdj Pts (2)'!$C:$C)</f>
        <v>2.36</v>
      </c>
      <c r="H29">
        <f>LOOKUP(E29,'[1]SOAdj Pts (2)'!$B:$B,'[1]SOAdj Pts (2)'!$D:$D)</f>
        <v>2.33</v>
      </c>
      <c r="I29">
        <f>LOOKUP(E29,'[1]SOAdj Pts (2)'!$B:$B,'[1]SOAdj Pts (2)'!$F:$F)</f>
        <v>48.4</v>
      </c>
      <c r="J29">
        <f>LOOKUP(E29,'[1]SOAdj Pts (2)'!$B:$B,'[1]SOAdj Pts (2)'!$G:$G)</f>
        <v>43.7</v>
      </c>
      <c r="K29">
        <v>1</v>
      </c>
      <c r="L29">
        <f>LOOKUP('Schneider GameLog'!A29,'Devils GameLog'!A:A,'Devils GameLog'!P:P)</f>
        <v>26</v>
      </c>
      <c r="M29">
        <f>LOOKUP(A29,'Devils GameLog'!A:A,'Devils GameLog'!J:J)</f>
        <v>45</v>
      </c>
      <c r="N29">
        <f>LOOKUP(A29,'Devils GameLog'!A:A,'Devils GameLog'!K:K)</f>
        <v>52</v>
      </c>
      <c r="O29">
        <f>LOOKUP(A29,'Devils GameLog'!A:A,'Devils GameLog'!G:G)</f>
        <v>2</v>
      </c>
      <c r="P29">
        <v>3</v>
      </c>
      <c r="Q29">
        <f t="shared" si="2"/>
        <v>-1</v>
      </c>
      <c r="R29">
        <v>33</v>
      </c>
      <c r="S29">
        <v>30</v>
      </c>
      <c r="T29">
        <v>0.90900000000000003</v>
      </c>
      <c r="U29">
        <f t="shared" si="0"/>
        <v>1.2999999999999972</v>
      </c>
      <c r="V29">
        <f t="shared" si="1"/>
        <v>3.6000000000000014</v>
      </c>
      <c r="W29">
        <f t="shared" si="3"/>
        <v>-2.3000000000000043</v>
      </c>
    </row>
    <row r="30" spans="1:23" x14ac:dyDescent="0.25">
      <c r="A30" s="7">
        <v>41673</v>
      </c>
      <c r="B30" t="s">
        <v>75</v>
      </c>
      <c r="C30" s="3">
        <f t="shared" si="4"/>
        <v>3</v>
      </c>
      <c r="D30">
        <v>0</v>
      </c>
      <c r="E30" t="s">
        <v>23</v>
      </c>
      <c r="F30">
        <f>LOOKUP(E30,'[1]SOAdj Pts (2)'!$B:$B,'[1]SOAdj Pts (2)'!$I:$I)</f>
        <v>112</v>
      </c>
      <c r="G30">
        <f>LOOKUP(E30,'[1]SOAdj Pts (2)'!$B:$B,'[1]SOAdj Pts (2)'!$C:$C)</f>
        <v>2.94</v>
      </c>
      <c r="H30">
        <f>LOOKUP(E30,'[1]SOAdj Pts (2)'!$B:$B,'[1]SOAdj Pts (2)'!$D:$D)</f>
        <v>2.59</v>
      </c>
      <c r="I30">
        <f>LOOKUP(E30,'[1]SOAdj Pts (2)'!$B:$B,'[1]SOAdj Pts (2)'!$F:$F)</f>
        <v>51.7</v>
      </c>
      <c r="J30">
        <f>LOOKUP(E30,'[1]SOAdj Pts (2)'!$B:$B,'[1]SOAdj Pts (2)'!$G:$G)</f>
        <v>59.3</v>
      </c>
      <c r="K30">
        <v>1</v>
      </c>
      <c r="L30">
        <f>LOOKUP('Schneider GameLog'!A30,'Devils GameLog'!A:A,'Devils GameLog'!P:P)</f>
        <v>28</v>
      </c>
      <c r="M30">
        <f>LOOKUP(A30,'Devils GameLog'!A:A,'Devils GameLog'!J:J)</f>
        <v>47</v>
      </c>
      <c r="N30">
        <f>LOOKUP(A30,'Devils GameLog'!A:A,'Devils GameLog'!K:K)</f>
        <v>40</v>
      </c>
      <c r="O30">
        <f>LOOKUP(A30,'Devils GameLog'!A:A,'Devils GameLog'!G:G)</f>
        <v>1</v>
      </c>
      <c r="P30">
        <v>2</v>
      </c>
      <c r="Q30">
        <f t="shared" si="2"/>
        <v>-1</v>
      </c>
      <c r="R30">
        <v>25</v>
      </c>
      <c r="S30">
        <v>23</v>
      </c>
      <c r="T30">
        <v>0.92</v>
      </c>
      <c r="U30">
        <f t="shared" si="0"/>
        <v>-12.299999999999997</v>
      </c>
      <c r="V30">
        <f t="shared" si="1"/>
        <v>-11.700000000000003</v>
      </c>
      <c r="W30">
        <f t="shared" si="3"/>
        <v>-0.59999999999999432</v>
      </c>
    </row>
    <row r="31" spans="1:23" x14ac:dyDescent="0.25">
      <c r="A31" s="7">
        <v>41677</v>
      </c>
      <c r="B31" t="s">
        <v>75</v>
      </c>
      <c r="C31" s="3">
        <f t="shared" si="4"/>
        <v>4</v>
      </c>
      <c r="D31">
        <v>0</v>
      </c>
      <c r="E31" t="s">
        <v>27</v>
      </c>
      <c r="F31">
        <f>LOOKUP(E31,'[1]SOAdj Pts (2)'!$B:$B,'[1]SOAdj Pts (2)'!$I:$I)</f>
        <v>67</v>
      </c>
      <c r="G31">
        <f>LOOKUP(E31,'[1]SOAdj Pts (2)'!$B:$B,'[1]SOAdj Pts (2)'!$C:$C)</f>
        <v>2.4</v>
      </c>
      <c r="H31">
        <f>LOOKUP(E31,'[1]SOAdj Pts (2)'!$B:$B,'[1]SOAdj Pts (2)'!$D:$D)</f>
        <v>3.22</v>
      </c>
      <c r="I31">
        <f>LOOKUP(E31,'[1]SOAdj Pts (2)'!$B:$B,'[1]SOAdj Pts (2)'!$F:$F)</f>
        <v>49.4</v>
      </c>
      <c r="J31">
        <f>LOOKUP(E31,'[1]SOAdj Pts (2)'!$B:$B,'[1]SOAdj Pts (2)'!$G:$G)</f>
        <v>61.2</v>
      </c>
      <c r="K31">
        <v>2</v>
      </c>
      <c r="L31">
        <f>LOOKUP('Schneider GameLog'!A31,'Devils GameLog'!A:A,'Devils GameLog'!P:P)</f>
        <v>24</v>
      </c>
      <c r="M31">
        <f>LOOKUP(A31,'Devils GameLog'!A:A,'Devils GameLog'!J:J)</f>
        <v>47</v>
      </c>
      <c r="N31">
        <f>LOOKUP(A31,'Devils GameLog'!A:A,'Devils GameLog'!K:K)</f>
        <v>36</v>
      </c>
      <c r="O31">
        <f>LOOKUP(A31,'Devils GameLog'!A:A,'Devils GameLog'!G:G)</f>
        <v>2</v>
      </c>
      <c r="P31">
        <v>1</v>
      </c>
      <c r="Q31">
        <f t="shared" si="2"/>
        <v>1</v>
      </c>
      <c r="R31">
        <v>20</v>
      </c>
      <c r="S31">
        <v>19</v>
      </c>
      <c r="T31">
        <v>0.95</v>
      </c>
      <c r="U31">
        <f t="shared" si="0"/>
        <v>-14.200000000000003</v>
      </c>
      <c r="V31">
        <f t="shared" si="1"/>
        <v>-13.399999999999999</v>
      </c>
      <c r="W31">
        <f t="shared" si="3"/>
        <v>-0.80000000000000426</v>
      </c>
    </row>
    <row r="32" spans="1:23" x14ac:dyDescent="0.25">
      <c r="A32" s="7">
        <v>41678</v>
      </c>
      <c r="B32" t="s">
        <v>75</v>
      </c>
      <c r="C32" s="3">
        <f t="shared" si="4"/>
        <v>1</v>
      </c>
      <c r="D32">
        <v>1</v>
      </c>
      <c r="E32" t="s">
        <v>25</v>
      </c>
      <c r="F32">
        <f>LOOKUP(E32,'[1]SOAdj Pts (2)'!$B:$B,'[1]SOAdj Pts (2)'!$I:$I)</f>
        <v>90</v>
      </c>
      <c r="G32">
        <f>LOOKUP(E32,'[1]SOAdj Pts (2)'!$B:$B,'[1]SOAdj Pts (2)'!$C:$C)</f>
        <v>2.68</v>
      </c>
      <c r="H32">
        <f>LOOKUP(E32,'[1]SOAdj Pts (2)'!$B:$B,'[1]SOAdj Pts (2)'!$D:$D)</f>
        <v>2.73</v>
      </c>
      <c r="I32">
        <f>LOOKUP(E32,'[1]SOAdj Pts (2)'!$B:$B,'[1]SOAdj Pts (2)'!$F:$F)</f>
        <v>53.9</v>
      </c>
      <c r="J32">
        <f>LOOKUP(E32,'[1]SOAdj Pts (2)'!$B:$B,'[1]SOAdj Pts (2)'!$G:$G)</f>
        <v>59.3</v>
      </c>
      <c r="K32">
        <v>0</v>
      </c>
      <c r="L32">
        <f>LOOKUP('Schneider GameLog'!A32,'Devils GameLog'!A:A,'Devils GameLog'!P:P)</f>
        <v>25</v>
      </c>
      <c r="M32">
        <f>LOOKUP(A32,'Devils GameLog'!A:A,'Devils GameLog'!J:J)</f>
        <v>63</v>
      </c>
      <c r="N32">
        <f>LOOKUP(A32,'Devils GameLog'!A:A,'Devils GameLog'!K:K)</f>
        <v>53</v>
      </c>
      <c r="O32">
        <f>LOOKUP(A32,'Devils GameLog'!A:A,'Devils GameLog'!G:G)</f>
        <v>0</v>
      </c>
      <c r="P32">
        <v>1</v>
      </c>
      <c r="Q32">
        <f t="shared" si="2"/>
        <v>-1</v>
      </c>
      <c r="R32">
        <v>24</v>
      </c>
      <c r="S32">
        <v>23</v>
      </c>
      <c r="T32">
        <v>0.95799999999999996</v>
      </c>
      <c r="U32">
        <f t="shared" si="0"/>
        <v>3.7000000000000028</v>
      </c>
      <c r="V32">
        <f t="shared" si="1"/>
        <v>-0.89999999999999858</v>
      </c>
      <c r="W32">
        <f t="shared" si="3"/>
        <v>4.6000000000000014</v>
      </c>
    </row>
    <row r="33" spans="1:23" x14ac:dyDescent="0.25">
      <c r="A33" s="4">
        <v>41697</v>
      </c>
      <c r="B33" t="s">
        <v>75</v>
      </c>
      <c r="C33" s="3">
        <f t="shared" si="4"/>
        <v>19</v>
      </c>
      <c r="D33">
        <v>0</v>
      </c>
      <c r="E33" t="s">
        <v>10</v>
      </c>
      <c r="F33">
        <f>LOOKUP(E33,'[1]SOAdj Pts (2)'!$B:$B,'[1]SOAdj Pts (2)'!$I:$I)</f>
        <v>83</v>
      </c>
      <c r="G33">
        <f>LOOKUP(E33,'[1]SOAdj Pts (2)'!$B:$B,'[1]SOAdj Pts (2)'!$C:$C)</f>
        <v>2.4700000000000002</v>
      </c>
      <c r="H33">
        <f>LOOKUP(E33,'[1]SOAdj Pts (2)'!$B:$B,'[1]SOAdj Pts (2)'!$D:$D)</f>
        <v>2.72</v>
      </c>
      <c r="I33">
        <f>LOOKUP(E33,'[1]SOAdj Pts (2)'!$B:$B,'[1]SOAdj Pts (2)'!$F:$F)</f>
        <v>59.4</v>
      </c>
      <c r="J33">
        <f>LOOKUP(E33,'[1]SOAdj Pts (2)'!$B:$B,'[1]SOAdj Pts (2)'!$G:$G)</f>
        <v>56.6</v>
      </c>
      <c r="K33">
        <v>2</v>
      </c>
      <c r="L33">
        <f>LOOKUP('Schneider GameLog'!A33,'Devils GameLog'!A:A,'Devils GameLog'!P:P)</f>
        <v>35</v>
      </c>
      <c r="M33">
        <f>LOOKUP(A33,'Devils GameLog'!A:A,'Devils GameLog'!J:J)</f>
        <v>53</v>
      </c>
      <c r="N33">
        <f>LOOKUP(A33,'Devils GameLog'!A:A,'Devils GameLog'!K:K)</f>
        <v>45</v>
      </c>
      <c r="O33">
        <f>LOOKUP(A33,'Devils GameLog'!A:A,'Devils GameLog'!G:G)</f>
        <v>5</v>
      </c>
      <c r="P33">
        <v>2</v>
      </c>
      <c r="Q33">
        <f t="shared" si="2"/>
        <v>3</v>
      </c>
      <c r="R33">
        <v>19</v>
      </c>
      <c r="S33">
        <v>17</v>
      </c>
      <c r="T33">
        <v>0.89500000000000002</v>
      </c>
      <c r="U33">
        <f t="shared" si="0"/>
        <v>-3.6000000000000014</v>
      </c>
      <c r="V33">
        <f t="shared" si="1"/>
        <v>-14.399999999999999</v>
      </c>
      <c r="W33">
        <f t="shared" si="3"/>
        <v>10.799999999999997</v>
      </c>
    </row>
    <row r="34" spans="1:23" x14ac:dyDescent="0.25">
      <c r="A34" s="1">
        <v>41700</v>
      </c>
      <c r="B34" t="s">
        <v>75</v>
      </c>
      <c r="C34" s="3">
        <f t="shared" si="4"/>
        <v>3</v>
      </c>
      <c r="D34">
        <v>0</v>
      </c>
      <c r="E34" t="s">
        <v>28</v>
      </c>
      <c r="F34">
        <f>LOOKUP(E34,'[1]SOAdj Pts (2)'!$B:$B,'[1]SOAdj Pts (2)'!$I:$I)</f>
        <v>111</v>
      </c>
      <c r="G34">
        <f>LOOKUP(E34,'[1]SOAdj Pts (2)'!$B:$B,'[1]SOAdj Pts (2)'!$C:$C)</f>
        <v>2.86</v>
      </c>
      <c r="H34">
        <f>LOOKUP(E34,'[1]SOAdj Pts (2)'!$B:$B,'[1]SOAdj Pts (2)'!$D:$D)</f>
        <v>2.31</v>
      </c>
      <c r="I34">
        <f>LOOKUP(E34,'[1]SOAdj Pts (2)'!$B:$B,'[1]SOAdj Pts (2)'!$F:$F)</f>
        <v>64.3</v>
      </c>
      <c r="J34">
        <f>LOOKUP(E34,'[1]SOAdj Pts (2)'!$B:$B,'[1]SOAdj Pts (2)'!$G:$G)</f>
        <v>53.7</v>
      </c>
      <c r="K34">
        <v>0</v>
      </c>
      <c r="L34">
        <f>LOOKUP('Schneider GameLog'!A34,'Devils GameLog'!A:A,'Devils GameLog'!P:P)</f>
        <v>23</v>
      </c>
      <c r="M34">
        <f>LOOKUP(A34,'Devils GameLog'!A:A,'Devils GameLog'!J:J)</f>
        <v>36</v>
      </c>
      <c r="N34">
        <f>LOOKUP(A34,'Devils GameLog'!A:A,'Devils GameLog'!K:K)</f>
        <v>29</v>
      </c>
      <c r="O34">
        <f>LOOKUP(A34,'Devils GameLog'!A:A,'Devils GameLog'!G:G)</f>
        <v>2</v>
      </c>
      <c r="P34">
        <v>4</v>
      </c>
      <c r="Q34">
        <f t="shared" si="2"/>
        <v>-2</v>
      </c>
      <c r="R34">
        <v>22</v>
      </c>
      <c r="S34">
        <v>18</v>
      </c>
      <c r="T34">
        <v>0.81799999999999995</v>
      </c>
      <c r="U34">
        <f t="shared" si="0"/>
        <v>-17.700000000000003</v>
      </c>
      <c r="V34">
        <f t="shared" si="1"/>
        <v>-35.299999999999997</v>
      </c>
      <c r="W34">
        <f t="shared" si="3"/>
        <v>17.599999999999994</v>
      </c>
    </row>
    <row r="35" spans="1:23" x14ac:dyDescent="0.25">
      <c r="A35" s="1">
        <v>41705</v>
      </c>
      <c r="B35" t="s">
        <v>75</v>
      </c>
      <c r="C35" s="3">
        <f t="shared" si="4"/>
        <v>5</v>
      </c>
      <c r="D35">
        <v>1</v>
      </c>
      <c r="E35" t="s">
        <v>17</v>
      </c>
      <c r="F35">
        <f>LOOKUP(E35,'[1]SOAdj Pts (2)'!$B:$B,'[1]SOAdj Pts (2)'!$I:$I)</f>
        <v>93</v>
      </c>
      <c r="G35">
        <f>LOOKUP(E35,'[1]SOAdj Pts (2)'!$B:$B,'[1]SOAdj Pts (2)'!$C:$C)</f>
        <v>2.59</v>
      </c>
      <c r="H35">
        <f>LOOKUP(E35,'[1]SOAdj Pts (2)'!$B:$B,'[1]SOAdj Pts (2)'!$D:$D)</f>
        <v>2.64</v>
      </c>
      <c r="I35">
        <f>LOOKUP(E35,'[1]SOAdj Pts (2)'!$B:$B,'[1]SOAdj Pts (2)'!$F:$F)</f>
        <v>52</v>
      </c>
      <c r="J35">
        <f>LOOKUP(E35,'[1]SOAdj Pts (2)'!$B:$B,'[1]SOAdj Pts (2)'!$G:$G)</f>
        <v>50.3</v>
      </c>
      <c r="K35">
        <v>0</v>
      </c>
      <c r="L35">
        <f>LOOKUP('Schneider GameLog'!A35,'Devils GameLog'!A:A,'Devils GameLog'!P:P)</f>
        <v>25</v>
      </c>
      <c r="M35">
        <f>LOOKUP(A35,'Devils GameLog'!A:A,'Devils GameLog'!J:J)</f>
        <v>44</v>
      </c>
      <c r="N35">
        <f>LOOKUP(A35,'Devils GameLog'!A:A,'Devils GameLog'!K:K)</f>
        <v>47</v>
      </c>
      <c r="O35">
        <f>LOOKUP(A35,'Devils GameLog'!A:A,'Devils GameLog'!G:G)</f>
        <v>4</v>
      </c>
      <c r="P35">
        <v>7</v>
      </c>
      <c r="Q35">
        <f t="shared" si="2"/>
        <v>-3</v>
      </c>
      <c r="R35">
        <v>33</v>
      </c>
      <c r="S35">
        <v>26</v>
      </c>
      <c r="T35">
        <v>0.78800000000000003</v>
      </c>
      <c r="U35">
        <f t="shared" si="0"/>
        <v>-6.2999999999999972</v>
      </c>
      <c r="V35">
        <f t="shared" si="1"/>
        <v>-5</v>
      </c>
      <c r="W35">
        <f t="shared" si="3"/>
        <v>-1.2999999999999972</v>
      </c>
    </row>
    <row r="36" spans="1:23" x14ac:dyDescent="0.25">
      <c r="A36" s="1">
        <v>41712</v>
      </c>
      <c r="B36" t="s">
        <v>75</v>
      </c>
      <c r="C36" s="3">
        <f t="shared" si="4"/>
        <v>7</v>
      </c>
      <c r="D36">
        <v>1</v>
      </c>
      <c r="E36" t="s">
        <v>22</v>
      </c>
      <c r="F36">
        <f>LOOKUP(E36,'[1]SOAdj Pts (2)'!$B:$B,'[1]SOAdj Pts (2)'!$I:$I)</f>
        <v>66</v>
      </c>
      <c r="G36">
        <f>LOOKUP(E36,'[1]SOAdj Pts (2)'!$B:$B,'[1]SOAdj Pts (2)'!$C:$C)</f>
        <v>2.2599999999999998</v>
      </c>
      <c r="H36">
        <f>LOOKUP(E36,'[1]SOAdj Pts (2)'!$B:$B,'[1]SOAdj Pts (2)'!$D:$D)</f>
        <v>3.15</v>
      </c>
      <c r="I36">
        <f>LOOKUP(E36,'[1]SOAdj Pts (2)'!$B:$B,'[1]SOAdj Pts (2)'!$F:$F)</f>
        <v>53.6</v>
      </c>
      <c r="J36">
        <f>LOOKUP(E36,'[1]SOAdj Pts (2)'!$B:$B,'[1]SOAdj Pts (2)'!$G:$G)</f>
        <v>52.9</v>
      </c>
      <c r="K36">
        <v>0</v>
      </c>
      <c r="L36">
        <f>LOOKUP('Schneider GameLog'!A36,'Devils GameLog'!A:A,'Devils GameLog'!P:P)</f>
        <v>31</v>
      </c>
      <c r="M36">
        <f>LOOKUP(A36,'Devils GameLog'!A:A,'Devils GameLog'!J:J)</f>
        <v>61</v>
      </c>
      <c r="N36">
        <f>LOOKUP(A36,'Devils GameLog'!A:A,'Devils GameLog'!K:K)</f>
        <v>38</v>
      </c>
      <c r="O36">
        <f>LOOKUP(A36,'Devils GameLog'!A:A,'Devils GameLog'!G:G)</f>
        <v>3</v>
      </c>
      <c r="P36">
        <v>4</v>
      </c>
      <c r="Q36">
        <f t="shared" si="2"/>
        <v>-1</v>
      </c>
      <c r="R36">
        <v>21</v>
      </c>
      <c r="S36">
        <v>17</v>
      </c>
      <c r="T36">
        <v>0.81</v>
      </c>
      <c r="U36">
        <f t="shared" si="0"/>
        <v>8.1000000000000014</v>
      </c>
      <c r="V36">
        <f t="shared" si="1"/>
        <v>-15.600000000000001</v>
      </c>
      <c r="W36">
        <f t="shared" si="3"/>
        <v>23.700000000000003</v>
      </c>
    </row>
    <row r="37" spans="1:23" x14ac:dyDescent="0.25">
      <c r="A37" s="1">
        <v>41718</v>
      </c>
      <c r="B37" t="s">
        <v>75</v>
      </c>
      <c r="C37" s="3">
        <f t="shared" si="4"/>
        <v>6</v>
      </c>
      <c r="D37">
        <v>0</v>
      </c>
      <c r="E37" t="s">
        <v>11</v>
      </c>
      <c r="F37">
        <f>LOOKUP(E37,'[1]SOAdj Pts (2)'!$B:$B,'[1]SOAdj Pts (2)'!$I:$I)</f>
        <v>98</v>
      </c>
      <c r="G37">
        <f>LOOKUP(E37,'[1]SOAdj Pts (2)'!$B:$B,'[1]SOAdj Pts (2)'!$C:$C)</f>
        <v>2.38</v>
      </c>
      <c r="H37">
        <f>LOOKUP(E37,'[1]SOAdj Pts (2)'!$B:$B,'[1]SOAdj Pts (2)'!$D:$D)</f>
        <v>2.37</v>
      </c>
      <c r="I37">
        <f>LOOKUP(E37,'[1]SOAdj Pts (2)'!$B:$B,'[1]SOAdj Pts (2)'!$F:$F)</f>
        <v>48.7</v>
      </c>
      <c r="J37">
        <f>LOOKUP(E37,'[1]SOAdj Pts (2)'!$B:$B,'[1]SOAdj Pts (2)'!$G:$G)</f>
        <v>51.6</v>
      </c>
      <c r="K37">
        <v>2</v>
      </c>
      <c r="L37">
        <f>LOOKUP('Schneider GameLog'!A37,'Devils GameLog'!A:A,'Devils GameLog'!P:P)</f>
        <v>29</v>
      </c>
      <c r="M37">
        <f>LOOKUP(A37,'Devils GameLog'!A:A,'Devils GameLog'!J:J)</f>
        <v>43</v>
      </c>
      <c r="N37">
        <f>LOOKUP(A37,'Devils GameLog'!A:A,'Devils GameLog'!K:K)</f>
        <v>32</v>
      </c>
      <c r="O37">
        <f>LOOKUP(A37,'Devils GameLog'!A:A,'Devils GameLog'!G:G)</f>
        <v>4</v>
      </c>
      <c r="P37">
        <v>3</v>
      </c>
      <c r="Q37">
        <f t="shared" si="2"/>
        <v>1</v>
      </c>
      <c r="R37">
        <v>23</v>
      </c>
      <c r="S37">
        <v>20</v>
      </c>
      <c r="T37">
        <v>0.87</v>
      </c>
      <c r="U37">
        <f t="shared" si="0"/>
        <v>-8.6000000000000014</v>
      </c>
      <c r="V37">
        <f t="shared" si="1"/>
        <v>-16.700000000000003</v>
      </c>
      <c r="W37">
        <f t="shared" si="3"/>
        <v>8.1000000000000014</v>
      </c>
    </row>
    <row r="38" spans="1:23" x14ac:dyDescent="0.25">
      <c r="A38" s="1">
        <v>41721</v>
      </c>
      <c r="B38" t="s">
        <v>75</v>
      </c>
      <c r="C38" s="3">
        <f t="shared" si="4"/>
        <v>3</v>
      </c>
      <c r="D38">
        <v>0</v>
      </c>
      <c r="E38" t="s">
        <v>12</v>
      </c>
      <c r="F38">
        <f>LOOKUP(E38,'[1]SOAdj Pts (2)'!$B:$B,'[1]SOAdj Pts (2)'!$I:$I)</f>
        <v>84</v>
      </c>
      <c r="G38">
        <f>LOOKUP(E38,'[1]SOAdj Pts (2)'!$B:$B,'[1]SOAdj Pts (2)'!$C:$C)</f>
        <v>2.66</v>
      </c>
      <c r="H38">
        <f>LOOKUP(E38,'[1]SOAdj Pts (2)'!$B:$B,'[1]SOAdj Pts (2)'!$D:$D)</f>
        <v>3.02</v>
      </c>
      <c r="I38">
        <f>LOOKUP(E38,'[1]SOAdj Pts (2)'!$B:$B,'[1]SOAdj Pts (2)'!$F:$F)</f>
        <v>51.1</v>
      </c>
      <c r="J38">
        <f>LOOKUP(E38,'[1]SOAdj Pts (2)'!$B:$B,'[1]SOAdj Pts (2)'!$G:$G)</f>
        <v>66</v>
      </c>
      <c r="K38">
        <v>2</v>
      </c>
      <c r="L38">
        <f>LOOKUP('Schneider GameLog'!A38,'Devils GameLog'!A:A,'Devils GameLog'!P:P)</f>
        <v>24</v>
      </c>
      <c r="M38">
        <f>LOOKUP(A38,'Devils GameLog'!A:A,'Devils GameLog'!J:J)</f>
        <v>40</v>
      </c>
      <c r="N38">
        <f>LOOKUP(A38,'Devils GameLog'!A:A,'Devils GameLog'!K:K)</f>
        <v>42</v>
      </c>
      <c r="O38">
        <f>LOOKUP(A38,'Devils GameLog'!A:A,'Devils GameLog'!G:G)</f>
        <v>3</v>
      </c>
      <c r="P38">
        <v>2</v>
      </c>
      <c r="Q38">
        <f t="shared" si="2"/>
        <v>1</v>
      </c>
      <c r="R38">
        <v>23</v>
      </c>
      <c r="S38">
        <v>21</v>
      </c>
      <c r="T38">
        <v>0.91300000000000003</v>
      </c>
      <c r="U38">
        <f t="shared" si="0"/>
        <v>-26</v>
      </c>
      <c r="V38">
        <f t="shared" si="1"/>
        <v>-9.1000000000000014</v>
      </c>
      <c r="W38">
        <f t="shared" si="3"/>
        <v>-16.899999999999999</v>
      </c>
    </row>
    <row r="39" spans="1:23" x14ac:dyDescent="0.25">
      <c r="A39" s="1">
        <v>41727</v>
      </c>
      <c r="B39" t="s">
        <v>75</v>
      </c>
      <c r="C39" s="3">
        <f t="shared" si="4"/>
        <v>6</v>
      </c>
      <c r="D39">
        <v>1</v>
      </c>
      <c r="E39" t="s">
        <v>20</v>
      </c>
      <c r="F39">
        <f>LOOKUP(E39,'[1]SOAdj Pts (2)'!$B:$B,'[1]SOAdj Pts (2)'!$I:$I)</f>
        <v>79</v>
      </c>
      <c r="G39">
        <f>LOOKUP(E39,'[1]SOAdj Pts (2)'!$B:$B,'[1]SOAdj Pts (2)'!$C:$C)</f>
        <v>2.58</v>
      </c>
      <c r="H39">
        <f>LOOKUP(E39,'[1]SOAdj Pts (2)'!$B:$B,'[1]SOAdj Pts (2)'!$D:$D)</f>
        <v>3.12</v>
      </c>
      <c r="I39">
        <f>LOOKUP(E39,'[1]SOAdj Pts (2)'!$B:$B,'[1]SOAdj Pts (2)'!$F:$F)</f>
        <v>56.6</v>
      </c>
      <c r="J39">
        <f>LOOKUP(E39,'[1]SOAdj Pts (2)'!$B:$B,'[1]SOAdj Pts (2)'!$G:$G)</f>
        <v>56.6</v>
      </c>
      <c r="K39">
        <v>1</v>
      </c>
      <c r="L39">
        <f>LOOKUP('Schneider GameLog'!A39,'Devils GameLog'!A:A,'Devils GameLog'!P:P)</f>
        <v>24</v>
      </c>
      <c r="M39">
        <f>LOOKUP(A39,'Devils GameLog'!A:A,'Devils GameLog'!J:J)</f>
        <v>59</v>
      </c>
      <c r="N39">
        <f>LOOKUP(A39,'Devils GameLog'!A:A,'Devils GameLog'!K:K)</f>
        <v>50</v>
      </c>
      <c r="O39">
        <f>LOOKUP(A39,'Devils GameLog'!A:A,'Devils GameLog'!G:G)</f>
        <v>1</v>
      </c>
      <c r="P39">
        <v>1</v>
      </c>
      <c r="Q39">
        <f t="shared" si="2"/>
        <v>0</v>
      </c>
      <c r="R39">
        <v>20</v>
      </c>
      <c r="S39">
        <v>19</v>
      </c>
      <c r="T39">
        <v>0.95</v>
      </c>
      <c r="U39">
        <f t="shared" si="0"/>
        <v>2.3999999999999986</v>
      </c>
      <c r="V39">
        <f t="shared" si="1"/>
        <v>-6.6000000000000014</v>
      </c>
      <c r="W39">
        <f t="shared" si="3"/>
        <v>9</v>
      </c>
    </row>
    <row r="40" spans="1:23" x14ac:dyDescent="0.25">
      <c r="A40" s="7">
        <v>41730</v>
      </c>
      <c r="B40" t="s">
        <v>75</v>
      </c>
      <c r="C40" s="3">
        <f t="shared" si="4"/>
        <v>3</v>
      </c>
      <c r="D40">
        <v>1</v>
      </c>
      <c r="E40" t="s">
        <v>15</v>
      </c>
      <c r="F40">
        <f>LOOKUP(E40,'[1]SOAdj Pts (2)'!$B:$B,'[1]SOAdj Pts (2)'!$I:$I)</f>
        <v>52</v>
      </c>
      <c r="G40">
        <f>LOOKUP(E40,'[1]SOAdj Pts (2)'!$B:$B,'[1]SOAdj Pts (2)'!$C:$C)</f>
        <v>1.8</v>
      </c>
      <c r="H40">
        <f>LOOKUP(E40,'[1]SOAdj Pts (2)'!$B:$B,'[1]SOAdj Pts (2)'!$D:$D)</f>
        <v>2.92</v>
      </c>
      <c r="I40">
        <f>LOOKUP(E40,'[1]SOAdj Pts (2)'!$B:$B,'[1]SOAdj Pts (2)'!$F:$F)</f>
        <v>47.1</v>
      </c>
      <c r="J40">
        <f>LOOKUP(E40,'[1]SOAdj Pts (2)'!$B:$B,'[1]SOAdj Pts (2)'!$G:$G)</f>
        <v>61.5</v>
      </c>
      <c r="K40">
        <v>1</v>
      </c>
      <c r="L40">
        <f>LOOKUP('Schneider GameLog'!A40,'Devils GameLog'!A:A,'Devils GameLog'!P:P)</f>
        <v>35</v>
      </c>
      <c r="M40">
        <f>LOOKUP(A40,'Devils GameLog'!A:A,'Devils GameLog'!J:J)</f>
        <v>71</v>
      </c>
      <c r="N40">
        <f>LOOKUP(A40,'Devils GameLog'!A:A,'Devils GameLog'!K:K)</f>
        <v>43</v>
      </c>
      <c r="O40">
        <f>LOOKUP(A40,'Devils GameLog'!A:A,'Devils GameLog'!G:G)</f>
        <v>2</v>
      </c>
      <c r="P40">
        <v>2</v>
      </c>
      <c r="Q40">
        <f t="shared" si="2"/>
        <v>0</v>
      </c>
      <c r="R40">
        <v>27</v>
      </c>
      <c r="S40">
        <v>25</v>
      </c>
      <c r="T40">
        <v>0.92600000000000005</v>
      </c>
      <c r="U40">
        <f t="shared" si="0"/>
        <v>9.5</v>
      </c>
      <c r="V40">
        <f t="shared" si="1"/>
        <v>-4.1000000000000014</v>
      </c>
      <c r="W40">
        <f t="shared" si="3"/>
        <v>13.600000000000001</v>
      </c>
    </row>
    <row r="41" spans="1:23" x14ac:dyDescent="0.25">
      <c r="A41" s="7">
        <v>41733</v>
      </c>
      <c r="B41" t="s">
        <v>75</v>
      </c>
      <c r="C41" s="3">
        <f t="shared" si="4"/>
        <v>3</v>
      </c>
      <c r="D41">
        <v>0</v>
      </c>
      <c r="E41" t="s">
        <v>25</v>
      </c>
      <c r="F41">
        <f>LOOKUP(E41,'[1]SOAdj Pts (2)'!$B:$B,'[1]SOAdj Pts (2)'!$I:$I)</f>
        <v>90</v>
      </c>
      <c r="G41">
        <f>LOOKUP(E41,'[1]SOAdj Pts (2)'!$B:$B,'[1]SOAdj Pts (2)'!$C:$C)</f>
        <v>2.68</v>
      </c>
      <c r="H41">
        <f>LOOKUP(E41,'[1]SOAdj Pts (2)'!$B:$B,'[1]SOAdj Pts (2)'!$D:$D)</f>
        <v>2.73</v>
      </c>
      <c r="I41">
        <f>LOOKUP(E41,'[1]SOAdj Pts (2)'!$B:$B,'[1]SOAdj Pts (2)'!$F:$F)</f>
        <v>53.9</v>
      </c>
      <c r="J41">
        <f>LOOKUP(E41,'[1]SOAdj Pts (2)'!$B:$B,'[1]SOAdj Pts (2)'!$G:$G)</f>
        <v>59.3</v>
      </c>
      <c r="K41">
        <v>2</v>
      </c>
      <c r="L41">
        <f>LOOKUP('Schneider GameLog'!A41,'Devils GameLog'!A:A,'Devils GameLog'!P:P)</f>
        <v>31</v>
      </c>
      <c r="M41">
        <f>LOOKUP(A41,'Devils GameLog'!A:A,'Devils GameLog'!J:J)</f>
        <v>54</v>
      </c>
      <c r="N41">
        <f>LOOKUP(A41,'Devils GameLog'!A:A,'Devils GameLog'!K:K)</f>
        <v>46</v>
      </c>
      <c r="O41">
        <f>LOOKUP(A41,'Devils GameLog'!A:A,'Devils GameLog'!G:G)</f>
        <v>2</v>
      </c>
      <c r="P41">
        <v>1</v>
      </c>
      <c r="Q41">
        <f t="shared" si="2"/>
        <v>1</v>
      </c>
      <c r="R41">
        <v>25</v>
      </c>
      <c r="S41">
        <v>24</v>
      </c>
      <c r="T41">
        <v>0.96</v>
      </c>
      <c r="U41">
        <f t="shared" si="0"/>
        <v>-5.2999999999999972</v>
      </c>
      <c r="V41">
        <f t="shared" si="1"/>
        <v>-7.8999999999999986</v>
      </c>
      <c r="W41">
        <f t="shared" si="3"/>
        <v>2.6000000000000014</v>
      </c>
    </row>
    <row r="42" spans="1:23" x14ac:dyDescent="0.25">
      <c r="A42" s="7">
        <v>41734</v>
      </c>
      <c r="B42" t="s">
        <v>75</v>
      </c>
      <c r="C42" s="3">
        <f t="shared" si="4"/>
        <v>1</v>
      </c>
      <c r="D42">
        <v>1</v>
      </c>
      <c r="E42" t="s">
        <v>14</v>
      </c>
      <c r="F42">
        <f>LOOKUP(E42,'[1]SOAdj Pts (2)'!$B:$B,'[1]SOAdj Pts (2)'!$I:$I)</f>
        <v>83</v>
      </c>
      <c r="G42">
        <f>LOOKUP(E42,'[1]SOAdj Pts (2)'!$B:$B,'[1]SOAdj Pts (2)'!$C:$C)</f>
        <v>2.4700000000000002</v>
      </c>
      <c r="H42">
        <f>LOOKUP(E42,'[1]SOAdj Pts (2)'!$B:$B,'[1]SOAdj Pts (2)'!$D:$D)</f>
        <v>2.72</v>
      </c>
      <c r="I42">
        <f>LOOKUP(E42,'[1]SOAdj Pts (2)'!$B:$B,'[1]SOAdj Pts (2)'!$F:$F)</f>
        <v>59.4</v>
      </c>
      <c r="J42">
        <f>LOOKUP(E42,'[1]SOAdj Pts (2)'!$B:$B,'[1]SOAdj Pts (2)'!$G:$G)</f>
        <v>56.6</v>
      </c>
      <c r="K42">
        <v>2</v>
      </c>
      <c r="L42">
        <f>LOOKUP('Schneider GameLog'!A42,'Devils GameLog'!A:A,'Devils GameLog'!P:P)</f>
        <v>23</v>
      </c>
      <c r="M42">
        <f>LOOKUP(A42,'Devils GameLog'!A:A,'Devils GameLog'!J:J)</f>
        <v>54</v>
      </c>
      <c r="N42">
        <f>LOOKUP(A42,'Devils GameLog'!A:A,'Devils GameLog'!K:K)</f>
        <v>58</v>
      </c>
      <c r="O42">
        <f>LOOKUP(A42,'Devils GameLog'!A:A,'Devils GameLog'!G:G)</f>
        <v>3</v>
      </c>
      <c r="P42">
        <v>1</v>
      </c>
      <c r="Q42">
        <f t="shared" si="2"/>
        <v>2</v>
      </c>
      <c r="R42">
        <v>27</v>
      </c>
      <c r="S42">
        <v>26</v>
      </c>
      <c r="T42">
        <v>0.96299999999999997</v>
      </c>
      <c r="U42">
        <f t="shared" si="0"/>
        <v>-2.6000000000000014</v>
      </c>
      <c r="V42">
        <f t="shared" si="1"/>
        <v>-1.3999999999999986</v>
      </c>
      <c r="W42">
        <f t="shared" si="3"/>
        <v>-1.2000000000000028</v>
      </c>
    </row>
    <row r="43" spans="1:23" x14ac:dyDescent="0.25">
      <c r="A43" s="7">
        <v>41736</v>
      </c>
      <c r="B43" t="s">
        <v>75</v>
      </c>
      <c r="C43" s="3">
        <f t="shared" si="4"/>
        <v>2</v>
      </c>
      <c r="D43">
        <v>0</v>
      </c>
      <c r="E43" t="s">
        <v>29</v>
      </c>
      <c r="F43">
        <f>LOOKUP(E43,'[1]SOAdj Pts (2)'!$B:$B,'[1]SOAdj Pts (2)'!$I:$I)</f>
        <v>83</v>
      </c>
      <c r="G43">
        <f>LOOKUP(E43,'[1]SOAdj Pts (2)'!$B:$B,'[1]SOAdj Pts (2)'!$C:$C)</f>
        <v>2.4700000000000002</v>
      </c>
      <c r="H43">
        <f>LOOKUP(E43,'[1]SOAdj Pts (2)'!$B:$B,'[1]SOAdj Pts (2)'!$D:$D)</f>
        <v>2.72</v>
      </c>
      <c r="I43">
        <f>LOOKUP(E43,'[1]SOAdj Pts (2)'!$B:$B,'[1]SOAdj Pts (2)'!$F:$F)</f>
        <v>59.4</v>
      </c>
      <c r="J43">
        <f>LOOKUP(E43,'[1]SOAdj Pts (2)'!$B:$B,'[1]SOAdj Pts (2)'!$G:$G)</f>
        <v>56.6</v>
      </c>
      <c r="K43">
        <v>0</v>
      </c>
      <c r="L43">
        <f>LOOKUP('Schneider GameLog'!A43,'Devils GameLog'!A:A,'Devils GameLog'!P:P)</f>
        <v>31</v>
      </c>
      <c r="M43">
        <f>LOOKUP(A43,'Devils GameLog'!A:A,'Devils GameLog'!J:J)</f>
        <v>52</v>
      </c>
      <c r="N43">
        <f>LOOKUP(A43,'Devils GameLog'!A:A,'Devils GameLog'!K:K)</f>
        <v>35</v>
      </c>
      <c r="O43">
        <f>LOOKUP(A43,'Devils GameLog'!A:A,'Devils GameLog'!G:G)</f>
        <v>0</v>
      </c>
      <c r="P43">
        <v>1</v>
      </c>
      <c r="Q43">
        <f t="shared" si="2"/>
        <v>-1</v>
      </c>
      <c r="R43">
        <v>22</v>
      </c>
      <c r="S43">
        <v>21</v>
      </c>
      <c r="T43">
        <v>0.95499999999999996</v>
      </c>
      <c r="U43">
        <f t="shared" si="0"/>
        <v>-4.6000000000000014</v>
      </c>
      <c r="V43">
        <f t="shared" si="1"/>
        <v>-24.4</v>
      </c>
      <c r="W43">
        <f t="shared" si="3"/>
        <v>19.799999999999997</v>
      </c>
    </row>
    <row r="44" spans="1:23" x14ac:dyDescent="0.25">
      <c r="A44" s="7">
        <v>41739</v>
      </c>
      <c r="B44" t="s">
        <v>75</v>
      </c>
      <c r="C44" s="3">
        <f t="shared" si="4"/>
        <v>3</v>
      </c>
      <c r="D44">
        <v>1</v>
      </c>
      <c r="E44" t="s">
        <v>30</v>
      </c>
      <c r="F44">
        <f>LOOKUP(E44,'[1]SOAdj Pts (2)'!$B:$B,'[1]SOAdj Pts (2)'!$I:$I)</f>
        <v>88</v>
      </c>
      <c r="G44">
        <f>LOOKUP(E44,'[1]SOAdj Pts (2)'!$B:$B,'[1]SOAdj Pts (2)'!$C:$C)</f>
        <v>2.74</v>
      </c>
      <c r="H44">
        <f>LOOKUP(E44,'[1]SOAdj Pts (2)'!$B:$B,'[1]SOAdj Pts (2)'!$D:$D)</f>
        <v>3.09</v>
      </c>
      <c r="I44">
        <f>LOOKUP(E44,'[1]SOAdj Pts (2)'!$B:$B,'[1]SOAdj Pts (2)'!$F:$F)</f>
        <v>60.3</v>
      </c>
      <c r="J44">
        <f>LOOKUP(E44,'[1]SOAdj Pts (2)'!$B:$B,'[1]SOAdj Pts (2)'!$G:$G)</f>
        <v>57.3</v>
      </c>
      <c r="K44">
        <v>1</v>
      </c>
      <c r="L44">
        <f>LOOKUP('Schneider GameLog'!A44,'Devils GameLog'!A:A,'Devils GameLog'!P:P)</f>
        <v>39</v>
      </c>
      <c r="M44">
        <f>LOOKUP(A44,'Devils GameLog'!A:A,'Devils GameLog'!J:J)</f>
        <v>60</v>
      </c>
      <c r="N44">
        <f>LOOKUP(A44,'Devils GameLog'!A:A,'Devils GameLog'!K:K)</f>
        <v>62</v>
      </c>
      <c r="O44">
        <f>LOOKUP(A44,'Devils GameLog'!A:A,'Devils GameLog'!G:G)</f>
        <v>1</v>
      </c>
      <c r="P44">
        <v>1</v>
      </c>
      <c r="Q44">
        <f t="shared" si="2"/>
        <v>0</v>
      </c>
      <c r="R44">
        <v>32</v>
      </c>
      <c r="S44">
        <v>31</v>
      </c>
      <c r="T44">
        <v>0.96899999999999997</v>
      </c>
      <c r="U44">
        <f t="shared" si="0"/>
        <v>2.7000000000000028</v>
      </c>
      <c r="V44">
        <f t="shared" si="1"/>
        <v>1.7000000000000028</v>
      </c>
      <c r="W44">
        <f t="shared" si="3"/>
        <v>1</v>
      </c>
    </row>
    <row r="45" spans="1:23" x14ac:dyDescent="0.25">
      <c r="C45">
        <f>AVERAGE(C2:C44)</f>
        <v>4.5</v>
      </c>
      <c r="D45">
        <f>SUM(D2:D44)</f>
        <v>24</v>
      </c>
      <c r="F45">
        <f t="shared" ref="F45:L45" si="5">AVERAGE(F2:F44)</f>
        <v>89.139534883720927</v>
      </c>
      <c r="G45">
        <f t="shared" si="5"/>
        <v>2.5527906976744181</v>
      </c>
      <c r="H45">
        <f t="shared" si="5"/>
        <v>2.6648837209302334</v>
      </c>
      <c r="I45">
        <f t="shared" si="5"/>
        <v>54.890697674418618</v>
      </c>
      <c r="J45">
        <f t="shared" si="5"/>
        <v>55.81627906976744</v>
      </c>
      <c r="K45">
        <f t="shared" si="5"/>
        <v>1.0232558139534884</v>
      </c>
      <c r="L45">
        <f t="shared" si="5"/>
        <v>26.906976744186046</v>
      </c>
      <c r="M45">
        <f t="shared" ref="M45:S45" si="6">AVERAGE(M2:M44)</f>
        <v>50.604651162790695</v>
      </c>
      <c r="N45">
        <f t="shared" si="6"/>
        <v>45.534883720930232</v>
      </c>
      <c r="O45">
        <f>AVERAGE(O2:O44)</f>
        <v>1.9512195121951219</v>
      </c>
      <c r="P45">
        <f t="shared" si="6"/>
        <v>2.0232558139534884</v>
      </c>
      <c r="Q45">
        <f t="shared" si="6"/>
        <v>-0.16279069767441862</v>
      </c>
      <c r="R45">
        <f t="shared" si="6"/>
        <v>25.325581395348838</v>
      </c>
      <c r="S45">
        <f t="shared" si="6"/>
        <v>23.302325581395348</v>
      </c>
      <c r="U45">
        <f>AVERAGE(U2:U44)</f>
        <v>-5.2116279069767444</v>
      </c>
      <c r="V45">
        <f>AVERAGE(V2:V44)</f>
        <v>-9.3558139534883722</v>
      </c>
      <c r="W45">
        <f>AVERAGE(W2:W44)</f>
        <v>4.1441860465116278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pane ySplit="1" topLeftCell="A21" activePane="bottomLeft" state="frozen"/>
      <selection activeCell="B1" sqref="B1"/>
      <selection pane="bottomLeft" activeCell="G41" sqref="G41"/>
    </sheetView>
  </sheetViews>
  <sheetFormatPr defaultRowHeight="15" x14ac:dyDescent="0.25"/>
  <cols>
    <col min="1" max="1" width="14.7109375" customWidth="1"/>
    <col min="3" max="3" width="14.7109375" style="3" customWidth="1"/>
    <col min="5" max="5" width="0" hidden="1" customWidth="1"/>
    <col min="8" max="10" width="9.85546875" customWidth="1"/>
    <col min="12" max="12" width="0" hidden="1" customWidth="1"/>
  </cols>
  <sheetData>
    <row r="1" spans="1:24" s="9" customFormat="1" x14ac:dyDescent="0.25">
      <c r="A1" s="9" t="s">
        <v>0</v>
      </c>
      <c r="B1" s="9" t="s">
        <v>77</v>
      </c>
      <c r="C1" s="10" t="s">
        <v>74</v>
      </c>
      <c r="D1" s="9" t="s">
        <v>31</v>
      </c>
      <c r="E1" s="9" t="s">
        <v>1</v>
      </c>
      <c r="F1" s="9" t="s">
        <v>32</v>
      </c>
      <c r="G1" s="9" t="s">
        <v>52</v>
      </c>
      <c r="H1" s="9" t="s">
        <v>53</v>
      </c>
      <c r="I1" s="9" t="s">
        <v>54</v>
      </c>
      <c r="J1" s="9" t="s">
        <v>55</v>
      </c>
      <c r="K1" s="9" t="s">
        <v>60</v>
      </c>
      <c r="M1" s="9" t="s">
        <v>73</v>
      </c>
      <c r="N1" s="9" t="s">
        <v>56</v>
      </c>
      <c r="O1" s="9" t="s">
        <v>57</v>
      </c>
      <c r="P1" s="9" t="s">
        <v>51</v>
      </c>
      <c r="Q1" s="9" t="s">
        <v>2</v>
      </c>
      <c r="R1" s="9" t="s">
        <v>62</v>
      </c>
      <c r="S1" s="9" t="s">
        <v>3</v>
      </c>
      <c r="T1" s="9" t="s">
        <v>4</v>
      </c>
      <c r="U1" s="9" t="s">
        <v>5</v>
      </c>
      <c r="V1" s="9" t="s">
        <v>58</v>
      </c>
      <c r="W1" s="9" t="s">
        <v>59</v>
      </c>
      <c r="X1" s="9" t="s">
        <v>61</v>
      </c>
    </row>
    <row r="2" spans="1:24" x14ac:dyDescent="0.25">
      <c r="A2" s="1">
        <v>41551</v>
      </c>
      <c r="B2" t="s">
        <v>64</v>
      </c>
      <c r="D2">
        <v>0</v>
      </c>
      <c r="E2" t="s">
        <v>20</v>
      </c>
      <c r="F2">
        <f>LOOKUP(E2,'[1]SOAdj Pts (2)'!$B:$B,'[1]SOAdj Pts (2)'!$I:$I)</f>
        <v>79</v>
      </c>
      <c r="G2">
        <f>LOOKUP(E2,'[1]SOAdj Pts (2)'!$B:$B,'[1]SOAdj Pts (2)'!$C:$C)</f>
        <v>2.58</v>
      </c>
      <c r="H2">
        <f>LOOKUP(E2,'[1]SOAdj Pts (2)'!$B:$B,'[1]SOAdj Pts (2)'!$D:$D)</f>
        <v>3.12</v>
      </c>
      <c r="I2">
        <f>LOOKUP(E2,'[1]SOAdj Pts (2)'!$B:$B,'[1]SOAdj Pts (2)'!$F:$F)</f>
        <v>56.6</v>
      </c>
      <c r="J2">
        <f>LOOKUP(E2,'[1]SOAdj Pts (2)'!$B:$B,'[1]SOAdj Pts (2)'!$G:$G)</f>
        <v>56.6</v>
      </c>
      <c r="K2">
        <v>1</v>
      </c>
      <c r="L2">
        <f>IF(K2=1,1,0)</f>
        <v>1</v>
      </c>
      <c r="M2">
        <f>LOOKUP(A2,'Devils GameLog'!A:A,'Devils GameLog'!P:P)</f>
        <v>29</v>
      </c>
      <c r="N2">
        <f>LOOKUP(A2,'Devils GameLog'!A:A,'Devils GameLog'!J:J)</f>
        <v>55</v>
      </c>
      <c r="O2">
        <f>LOOKUP(A2,'Devils GameLog'!A:A,'Devils GameLog'!K:K)</f>
        <v>39</v>
      </c>
      <c r="P2">
        <f>LOOKUP(A2,'Devils GameLog'!A:A,'Devils GameLog'!G:G)</f>
        <v>3</v>
      </c>
      <c r="Q2">
        <v>3</v>
      </c>
      <c r="R2">
        <f>P2-Q2</f>
        <v>0</v>
      </c>
      <c r="S2">
        <v>26</v>
      </c>
      <c r="T2">
        <v>23</v>
      </c>
      <c r="U2">
        <v>0.88500000000000001</v>
      </c>
      <c r="V2">
        <f t="shared" ref="V2:V38" si="0">N2-J2</f>
        <v>-1.6000000000000014</v>
      </c>
      <c r="W2">
        <f t="shared" ref="W2:W38" si="1">O2-I2</f>
        <v>-17.600000000000001</v>
      </c>
      <c r="X2">
        <f t="shared" ref="X2:X38" si="2">V2-W2</f>
        <v>16</v>
      </c>
    </row>
    <row r="3" spans="1:24" x14ac:dyDescent="0.25">
      <c r="A3" s="1">
        <v>41554</v>
      </c>
      <c r="B3" t="s">
        <v>64</v>
      </c>
      <c r="C3" s="3">
        <f>A3-A2</f>
        <v>3</v>
      </c>
      <c r="D3">
        <v>1</v>
      </c>
      <c r="E3" t="s">
        <v>27</v>
      </c>
      <c r="F3">
        <f>LOOKUP(E3,'[1]SOAdj Pts (2)'!$B:$B,'[1]SOAdj Pts (2)'!$I:$I)</f>
        <v>67</v>
      </c>
      <c r="G3">
        <f>LOOKUP(E3,'[1]SOAdj Pts (2)'!$B:$B,'[1]SOAdj Pts (2)'!$C:$C)</f>
        <v>2.4</v>
      </c>
      <c r="H3">
        <f>LOOKUP(E3,'[1]SOAdj Pts (2)'!$B:$B,'[1]SOAdj Pts (2)'!$D:$D)</f>
        <v>3.22</v>
      </c>
      <c r="I3">
        <f>LOOKUP(E3,'[1]SOAdj Pts (2)'!$B:$B,'[1]SOAdj Pts (2)'!$F:$F)</f>
        <v>49.4</v>
      </c>
      <c r="J3">
        <f>LOOKUP(E3,'[1]SOAdj Pts (2)'!$B:$B,'[1]SOAdj Pts (2)'!$G:$G)</f>
        <v>61.2</v>
      </c>
      <c r="K3">
        <v>1</v>
      </c>
      <c r="L3">
        <f t="shared" ref="L3:L38" si="3">IF(K3=1,1,0)</f>
        <v>1</v>
      </c>
      <c r="M3">
        <f>LOOKUP(A3,'Devils GameLog'!A:A,'Devils GameLog'!P:P)</f>
        <v>25</v>
      </c>
      <c r="N3">
        <f>LOOKUP(A3,'Devils GameLog'!A:A,'Devils GameLog'!J:J)</f>
        <v>49</v>
      </c>
      <c r="O3">
        <f>LOOKUP(A3,'Devils GameLog'!A:A,'Devils GameLog'!K:K)</f>
        <v>55</v>
      </c>
      <c r="P3">
        <f>LOOKUP(A3,'Devils GameLog'!A:A,'Devils GameLog'!G:G)</f>
        <v>4</v>
      </c>
      <c r="Q3">
        <v>4</v>
      </c>
      <c r="R3">
        <f t="shared" ref="R3:R38" si="4">P3-Q3</f>
        <v>0</v>
      </c>
      <c r="S3">
        <v>27</v>
      </c>
      <c r="T3">
        <v>23</v>
      </c>
      <c r="U3">
        <v>0.85199999999999998</v>
      </c>
      <c r="V3">
        <f t="shared" si="0"/>
        <v>-12.200000000000003</v>
      </c>
      <c r="W3">
        <f t="shared" si="1"/>
        <v>5.6000000000000014</v>
      </c>
      <c r="X3">
        <f t="shared" si="2"/>
        <v>-17.800000000000004</v>
      </c>
    </row>
    <row r="4" spans="1:24" x14ac:dyDescent="0.25">
      <c r="A4" s="1">
        <v>41558</v>
      </c>
      <c r="B4" t="s">
        <v>64</v>
      </c>
      <c r="C4" s="3">
        <f t="shared" ref="C4:C38" si="5">A4-A3</f>
        <v>4</v>
      </c>
      <c r="D4">
        <v>1</v>
      </c>
      <c r="E4" t="s">
        <v>29</v>
      </c>
      <c r="F4">
        <f>LOOKUP(E4,'[1]SOAdj Pts (2)'!$B:$B,'[1]SOAdj Pts (2)'!$I:$I)</f>
        <v>83</v>
      </c>
      <c r="G4">
        <f>LOOKUP(E4,'[1]SOAdj Pts (2)'!$B:$B,'[1]SOAdj Pts (2)'!$C:$C)</f>
        <v>2.4700000000000002</v>
      </c>
      <c r="H4">
        <f>LOOKUP(E4,'[1]SOAdj Pts (2)'!$B:$B,'[1]SOAdj Pts (2)'!$D:$D)</f>
        <v>2.72</v>
      </c>
      <c r="I4">
        <f>LOOKUP(E4,'[1]SOAdj Pts (2)'!$B:$B,'[1]SOAdj Pts (2)'!$F:$F)</f>
        <v>59.4</v>
      </c>
      <c r="J4">
        <f>LOOKUP(E4,'[1]SOAdj Pts (2)'!$B:$B,'[1]SOAdj Pts (2)'!$G:$G)</f>
        <v>56.6</v>
      </c>
      <c r="K4">
        <v>0</v>
      </c>
      <c r="L4">
        <f t="shared" si="3"/>
        <v>0</v>
      </c>
      <c r="M4">
        <f>LOOKUP(A4,'Devils GameLog'!A:A,'Devils GameLog'!P:P)</f>
        <v>21</v>
      </c>
      <c r="N4">
        <f>LOOKUP(A4,'Devils GameLog'!A:A,'Devils GameLog'!J:J)</f>
        <v>49</v>
      </c>
      <c r="O4">
        <f>LOOKUP(A4,'Devils GameLog'!A:A,'Devils GameLog'!K:K)</f>
        <v>55</v>
      </c>
      <c r="P4">
        <f>LOOKUP(A4,'Devils GameLog'!A:A,'Devils GameLog'!G:G)</f>
        <v>2</v>
      </c>
      <c r="Q4">
        <v>3</v>
      </c>
      <c r="R4">
        <f t="shared" si="4"/>
        <v>-1</v>
      </c>
      <c r="S4">
        <v>29</v>
      </c>
      <c r="T4">
        <v>26</v>
      </c>
      <c r="U4">
        <v>0.89700000000000002</v>
      </c>
      <c r="V4">
        <f t="shared" si="0"/>
        <v>-7.6000000000000014</v>
      </c>
      <c r="W4">
        <f t="shared" si="1"/>
        <v>-4.3999999999999986</v>
      </c>
      <c r="X4">
        <f t="shared" si="2"/>
        <v>-3.2000000000000028</v>
      </c>
    </row>
    <row r="5" spans="1:24" x14ac:dyDescent="0.25">
      <c r="A5" s="1">
        <v>41564</v>
      </c>
      <c r="B5" t="s">
        <v>64</v>
      </c>
      <c r="C5" s="3">
        <f t="shared" si="5"/>
        <v>6</v>
      </c>
      <c r="D5">
        <v>1</v>
      </c>
      <c r="E5" t="s">
        <v>30</v>
      </c>
      <c r="F5">
        <f>LOOKUP(E5,'[1]SOAdj Pts (2)'!$B:$B,'[1]SOAdj Pts (2)'!$I:$I)</f>
        <v>88</v>
      </c>
      <c r="G5">
        <f>LOOKUP(E5,'[1]SOAdj Pts (2)'!$B:$B,'[1]SOAdj Pts (2)'!$C:$C)</f>
        <v>2.74</v>
      </c>
      <c r="H5">
        <f>LOOKUP(E5,'[1]SOAdj Pts (2)'!$B:$B,'[1]SOAdj Pts (2)'!$D:$D)</f>
        <v>3.09</v>
      </c>
      <c r="I5">
        <f>LOOKUP(E5,'[1]SOAdj Pts (2)'!$B:$B,'[1]SOAdj Pts (2)'!$F:$F)</f>
        <v>60.3</v>
      </c>
      <c r="J5">
        <f>LOOKUP(E5,'[1]SOAdj Pts (2)'!$B:$B,'[1]SOAdj Pts (2)'!$G:$G)</f>
        <v>57.3</v>
      </c>
      <c r="K5">
        <v>0</v>
      </c>
      <c r="L5">
        <f t="shared" si="3"/>
        <v>0</v>
      </c>
      <c r="M5">
        <f>LOOKUP(A5,'Devils GameLog'!A:A,'Devils GameLog'!P:P)</f>
        <v>42</v>
      </c>
      <c r="N5">
        <f>LOOKUP(A5,'Devils GameLog'!A:A,'Devils GameLog'!J:J)</f>
        <v>62</v>
      </c>
      <c r="O5">
        <f>LOOKUP(A5,'Devils GameLog'!A:A,'Devils GameLog'!K:K)</f>
        <v>37</v>
      </c>
      <c r="P5">
        <f>LOOKUP(A5,'Devils GameLog'!A:A,'Devils GameLog'!G:G)</f>
        <v>2</v>
      </c>
      <c r="Q5">
        <v>4</v>
      </c>
      <c r="R5">
        <f t="shared" si="4"/>
        <v>-2</v>
      </c>
      <c r="S5">
        <v>22</v>
      </c>
      <c r="T5">
        <v>18</v>
      </c>
      <c r="U5">
        <v>0.81799999999999995</v>
      </c>
      <c r="V5">
        <f t="shared" si="0"/>
        <v>4.7000000000000028</v>
      </c>
      <c r="W5">
        <f t="shared" si="1"/>
        <v>-23.299999999999997</v>
      </c>
      <c r="X5">
        <f t="shared" si="2"/>
        <v>28</v>
      </c>
    </row>
    <row r="6" spans="1:24" x14ac:dyDescent="0.25">
      <c r="A6" s="1">
        <v>41573</v>
      </c>
      <c r="B6" t="s">
        <v>64</v>
      </c>
      <c r="C6" s="3">
        <f t="shared" si="5"/>
        <v>9</v>
      </c>
      <c r="D6">
        <v>1</v>
      </c>
      <c r="E6" t="s">
        <v>33</v>
      </c>
      <c r="F6">
        <f>LOOKUP(E6,'[1]SOAdj Pts (2)'!$B:$B,'[1]SOAdj Pts (2)'!$I:$I)</f>
        <v>117</v>
      </c>
      <c r="G6">
        <f>LOOKUP(E6,'[1]SOAdj Pts (2)'!$B:$B,'[1]SOAdj Pts (2)'!$C:$C)</f>
        <v>3.11</v>
      </c>
      <c r="H6">
        <f>LOOKUP(E6,'[1]SOAdj Pts (2)'!$B:$B,'[1]SOAdj Pts (2)'!$D:$D)</f>
        <v>2.06</v>
      </c>
      <c r="I6">
        <f>LOOKUP(E6,'[1]SOAdj Pts (2)'!$B:$B,'[1]SOAdj Pts (2)'!$F:$F)</f>
        <v>58.3</v>
      </c>
      <c r="J6">
        <f>LOOKUP(E6,'[1]SOAdj Pts (2)'!$B:$B,'[1]SOAdj Pts (2)'!$G:$G)</f>
        <v>51.6</v>
      </c>
      <c r="K6">
        <v>2</v>
      </c>
      <c r="L6">
        <f t="shared" si="3"/>
        <v>0</v>
      </c>
      <c r="M6">
        <f>LOOKUP(A6,'Devils GameLog'!A:A,'Devils GameLog'!P:P)</f>
        <v>32</v>
      </c>
      <c r="N6">
        <f>LOOKUP(A6,'Devils GameLog'!A:A,'Devils GameLog'!J:J)</f>
        <v>51</v>
      </c>
      <c r="O6">
        <f>LOOKUP(A6,'Devils GameLog'!A:A,'Devils GameLog'!K:K)</f>
        <v>43</v>
      </c>
      <c r="P6">
        <f>LOOKUP(A6,'Devils GameLog'!A:A,'Devils GameLog'!G:G)</f>
        <v>4</v>
      </c>
      <c r="Q6">
        <v>3</v>
      </c>
      <c r="R6">
        <f t="shared" si="4"/>
        <v>1</v>
      </c>
      <c r="S6">
        <v>28</v>
      </c>
      <c r="T6">
        <v>25</v>
      </c>
      <c r="U6">
        <v>0.89300000000000002</v>
      </c>
      <c r="V6">
        <f t="shared" si="0"/>
        <v>-0.60000000000000142</v>
      </c>
      <c r="W6">
        <f t="shared" si="1"/>
        <v>-15.299999999999997</v>
      </c>
      <c r="X6">
        <f t="shared" si="2"/>
        <v>14.699999999999996</v>
      </c>
    </row>
    <row r="7" spans="1:24" x14ac:dyDescent="0.25">
      <c r="A7" s="1">
        <v>41576</v>
      </c>
      <c r="B7" t="s">
        <v>64</v>
      </c>
      <c r="C7" s="3">
        <f t="shared" si="5"/>
        <v>3</v>
      </c>
      <c r="D7">
        <v>0</v>
      </c>
      <c r="E7" t="s">
        <v>34</v>
      </c>
      <c r="F7">
        <f>LOOKUP(E7,'[1]SOAdj Pts (2)'!$B:$B,'[1]SOAdj Pts (2)'!$I:$I)</f>
        <v>101</v>
      </c>
      <c r="G7">
        <f>LOOKUP(E7,'[1]SOAdj Pts (2)'!$B:$B,'[1]SOAdj Pts (2)'!$C:$C)</f>
        <v>2.78</v>
      </c>
      <c r="H7">
        <f>LOOKUP(E7,'[1]SOAdj Pts (2)'!$B:$B,'[1]SOAdj Pts (2)'!$D:$D)</f>
        <v>2.5</v>
      </c>
      <c r="I7">
        <f>LOOKUP(E7,'[1]SOAdj Pts (2)'!$B:$B,'[1]SOAdj Pts (2)'!$F:$F)</f>
        <v>53.6</v>
      </c>
      <c r="J7">
        <f>LOOKUP(E7,'[1]SOAdj Pts (2)'!$B:$B,'[1]SOAdj Pts (2)'!$G:$G)</f>
        <v>54.2</v>
      </c>
      <c r="K7">
        <v>2</v>
      </c>
      <c r="L7">
        <f t="shared" si="3"/>
        <v>0</v>
      </c>
      <c r="M7">
        <f>LOOKUP(A7,'Devils GameLog'!A:A,'Devils GameLog'!P:P)</f>
        <v>22</v>
      </c>
      <c r="N7">
        <f>LOOKUP(A7,'Devils GameLog'!A:A,'Devils GameLog'!J:J)</f>
        <v>34</v>
      </c>
      <c r="O7">
        <f>LOOKUP(A7,'Devils GameLog'!A:A,'Devils GameLog'!K:K)</f>
        <v>27</v>
      </c>
      <c r="P7">
        <f>LOOKUP(A7,'Devils GameLog'!A:A,'Devils GameLog'!G:G)</f>
        <v>2</v>
      </c>
      <c r="Q7">
        <v>1</v>
      </c>
      <c r="R7">
        <f t="shared" si="4"/>
        <v>1</v>
      </c>
      <c r="S7">
        <v>17</v>
      </c>
      <c r="T7">
        <v>16</v>
      </c>
      <c r="U7">
        <v>0.94099999999999995</v>
      </c>
      <c r="V7">
        <f t="shared" si="0"/>
        <v>-20.200000000000003</v>
      </c>
      <c r="W7">
        <f t="shared" si="1"/>
        <v>-26.6</v>
      </c>
      <c r="X7">
        <f t="shared" si="2"/>
        <v>6.3999999999999986</v>
      </c>
    </row>
    <row r="8" spans="1:24" x14ac:dyDescent="0.25">
      <c r="A8" s="1">
        <v>41580</v>
      </c>
      <c r="B8" t="s">
        <v>64</v>
      </c>
      <c r="C8" s="3">
        <f t="shared" si="5"/>
        <v>4</v>
      </c>
      <c r="D8">
        <v>0</v>
      </c>
      <c r="E8" t="s">
        <v>35</v>
      </c>
      <c r="F8">
        <f>LOOKUP(E8,'[1]SOAdj Pts (2)'!$B:$B,'[1]SOAdj Pts (2)'!$I:$I)</f>
        <v>94</v>
      </c>
      <c r="G8">
        <f>LOOKUP(E8,'[1]SOAdj Pts (2)'!$B:$B,'[1]SOAdj Pts (2)'!$C:$C)</f>
        <v>2.8</v>
      </c>
      <c r="H8">
        <f>LOOKUP(E8,'[1]SOAdj Pts (2)'!$B:$B,'[1]SOAdj Pts (2)'!$D:$D)</f>
        <v>2.73</v>
      </c>
      <c r="I8">
        <f>LOOKUP(E8,'[1]SOAdj Pts (2)'!$B:$B,'[1]SOAdj Pts (2)'!$F:$F)</f>
        <v>57.4</v>
      </c>
      <c r="J8">
        <f>LOOKUP(E8,'[1]SOAdj Pts (2)'!$B:$B,'[1]SOAdj Pts (2)'!$G:$G)</f>
        <v>55.6</v>
      </c>
      <c r="K8">
        <v>0</v>
      </c>
      <c r="L8">
        <f t="shared" si="3"/>
        <v>0</v>
      </c>
      <c r="M8">
        <f>LOOKUP(A8,'Devils GameLog'!A:A,'Devils GameLog'!P:P)</f>
        <v>14</v>
      </c>
      <c r="N8">
        <f>LOOKUP(A8,'Devils GameLog'!A:A,'Devils GameLog'!J:J)</f>
        <v>27</v>
      </c>
      <c r="O8">
        <f>LOOKUP(A8,'Devils GameLog'!A:A,'Devils GameLog'!K:K)</f>
        <v>34</v>
      </c>
      <c r="P8">
        <f>LOOKUP(A8,'Devils GameLog'!A:A,'Devils GameLog'!G:G)</f>
        <v>0</v>
      </c>
      <c r="Q8">
        <v>1</v>
      </c>
      <c r="R8">
        <f t="shared" si="4"/>
        <v>-1</v>
      </c>
      <c r="S8">
        <v>21</v>
      </c>
      <c r="T8">
        <v>20</v>
      </c>
      <c r="U8">
        <v>0.95199999999999996</v>
      </c>
      <c r="V8">
        <f t="shared" si="0"/>
        <v>-28.6</v>
      </c>
      <c r="W8">
        <f t="shared" si="1"/>
        <v>-23.4</v>
      </c>
      <c r="X8">
        <f t="shared" si="2"/>
        <v>-5.2000000000000028</v>
      </c>
    </row>
    <row r="9" spans="1:24" x14ac:dyDescent="0.25">
      <c r="A9" s="1">
        <v>41585</v>
      </c>
      <c r="B9" t="s">
        <v>64</v>
      </c>
      <c r="C9" s="3">
        <f t="shared" si="5"/>
        <v>5</v>
      </c>
      <c r="D9">
        <v>1</v>
      </c>
      <c r="E9" t="s">
        <v>35</v>
      </c>
      <c r="F9">
        <f>LOOKUP(E9,'[1]SOAdj Pts (2)'!$B:$B,'[1]SOAdj Pts (2)'!$I:$I)</f>
        <v>94</v>
      </c>
      <c r="G9">
        <f>LOOKUP(E9,'[1]SOAdj Pts (2)'!$B:$B,'[1]SOAdj Pts (2)'!$C:$C)</f>
        <v>2.8</v>
      </c>
      <c r="H9">
        <f>LOOKUP(E9,'[1]SOAdj Pts (2)'!$B:$B,'[1]SOAdj Pts (2)'!$D:$D)</f>
        <v>2.73</v>
      </c>
      <c r="I9">
        <f>LOOKUP(E9,'[1]SOAdj Pts (2)'!$B:$B,'[1]SOAdj Pts (2)'!$F:$F)</f>
        <v>57.4</v>
      </c>
      <c r="J9">
        <f>LOOKUP(E9,'[1]SOAdj Pts (2)'!$B:$B,'[1]SOAdj Pts (2)'!$G:$G)</f>
        <v>55.6</v>
      </c>
      <c r="K9">
        <v>2</v>
      </c>
      <c r="L9">
        <f t="shared" si="3"/>
        <v>0</v>
      </c>
      <c r="M9">
        <f>LOOKUP(A9,'Devils GameLog'!A:A,'Devils GameLog'!P:P)</f>
        <v>25</v>
      </c>
      <c r="N9">
        <f>LOOKUP(A9,'Devils GameLog'!A:A,'Devils GameLog'!J:J)</f>
        <v>40</v>
      </c>
      <c r="O9">
        <f>LOOKUP(A9,'Devils GameLog'!A:A,'Devils GameLog'!K:K)</f>
        <v>46</v>
      </c>
      <c r="P9">
        <f>LOOKUP(A9,'Devils GameLog'!A:A,'Devils GameLog'!G:G)</f>
        <v>3</v>
      </c>
      <c r="Q9">
        <v>0</v>
      </c>
      <c r="R9">
        <f t="shared" si="4"/>
        <v>3</v>
      </c>
      <c r="S9">
        <v>22</v>
      </c>
      <c r="T9">
        <v>22</v>
      </c>
      <c r="U9">
        <v>1</v>
      </c>
      <c r="V9">
        <f t="shared" si="0"/>
        <v>-15.600000000000001</v>
      </c>
      <c r="W9">
        <f t="shared" si="1"/>
        <v>-11.399999999999999</v>
      </c>
      <c r="X9">
        <f t="shared" si="2"/>
        <v>-4.2000000000000028</v>
      </c>
    </row>
    <row r="10" spans="1:24" x14ac:dyDescent="0.25">
      <c r="A10" s="1">
        <v>41588</v>
      </c>
      <c r="B10" t="s">
        <v>64</v>
      </c>
      <c r="C10" s="3">
        <f t="shared" si="5"/>
        <v>3</v>
      </c>
      <c r="D10">
        <v>0</v>
      </c>
      <c r="E10" t="s">
        <v>26</v>
      </c>
      <c r="F10">
        <f>LOOKUP(E10,'[1]SOAdj Pts (2)'!$B:$B,'[1]SOAdj Pts (2)'!$I:$I)</f>
        <v>88</v>
      </c>
      <c r="G10">
        <f>LOOKUP(E10,'[1]SOAdj Pts (2)'!$B:$B,'[1]SOAdj Pts (2)'!$C:$C)</f>
        <v>2.36</v>
      </c>
      <c r="H10">
        <f>LOOKUP(E10,'[1]SOAdj Pts (2)'!$B:$B,'[1]SOAdj Pts (2)'!$D:$D)</f>
        <v>2.33</v>
      </c>
      <c r="I10">
        <f>LOOKUP(E10,'[1]SOAdj Pts (2)'!$B:$B,'[1]SOAdj Pts (2)'!$F:$F)</f>
        <v>48.4</v>
      </c>
      <c r="J10">
        <f>LOOKUP(E10,'[1]SOAdj Pts (2)'!$B:$B,'[1]SOAdj Pts (2)'!$G:$G)</f>
        <v>43.7</v>
      </c>
      <c r="K10">
        <v>2</v>
      </c>
      <c r="L10">
        <f t="shared" si="3"/>
        <v>0</v>
      </c>
      <c r="M10">
        <f>LOOKUP(A10,'Devils GameLog'!A:A,'Devils GameLog'!P:P)</f>
        <v>23</v>
      </c>
      <c r="N10">
        <f>LOOKUP(A10,'Devils GameLog'!A:A,'Devils GameLog'!J:J)</f>
        <v>36</v>
      </c>
      <c r="O10">
        <f>LOOKUP(A10,'Devils GameLog'!A:A,'Devils GameLog'!K:K)</f>
        <v>22</v>
      </c>
      <c r="P10">
        <f>LOOKUP(A10,'Devils GameLog'!A:A,'Devils GameLog'!G:G)</f>
        <v>5</v>
      </c>
      <c r="Q10">
        <v>0</v>
      </c>
      <c r="R10">
        <f t="shared" si="4"/>
        <v>5</v>
      </c>
      <c r="S10">
        <v>15</v>
      </c>
      <c r="T10">
        <v>15</v>
      </c>
      <c r="U10">
        <v>1</v>
      </c>
      <c r="V10">
        <f t="shared" si="0"/>
        <v>-7.7000000000000028</v>
      </c>
      <c r="W10">
        <f t="shared" si="1"/>
        <v>-26.4</v>
      </c>
      <c r="X10">
        <f t="shared" si="2"/>
        <v>18.699999999999996</v>
      </c>
    </row>
    <row r="11" spans="1:24" x14ac:dyDescent="0.25">
      <c r="A11" s="1">
        <v>41590</v>
      </c>
      <c r="B11" t="s">
        <v>64</v>
      </c>
      <c r="C11" s="3">
        <f t="shared" si="5"/>
        <v>2</v>
      </c>
      <c r="D11">
        <v>1</v>
      </c>
      <c r="E11" t="s">
        <v>9</v>
      </c>
      <c r="F11">
        <f>LOOKUP(E11,'[1]SOAdj Pts (2)'!$B:$B,'[1]SOAdj Pts (2)'!$I:$I)</f>
        <v>96</v>
      </c>
      <c r="G11">
        <f>LOOKUP(E11,'[1]SOAdj Pts (2)'!$B:$B,'[1]SOAdj Pts (2)'!$C:$C)</f>
        <v>2.59</v>
      </c>
      <c r="H11">
        <f>LOOKUP(E11,'[1]SOAdj Pts (2)'!$B:$B,'[1]SOAdj Pts (2)'!$D:$D)</f>
        <v>2.2999999999999998</v>
      </c>
      <c r="I11">
        <f>LOOKUP(E11,'[1]SOAdj Pts (2)'!$B:$B,'[1]SOAdj Pts (2)'!$F:$F)</f>
        <v>60.1</v>
      </c>
      <c r="J11">
        <f>LOOKUP(E11,'[1]SOAdj Pts (2)'!$B:$B,'[1]SOAdj Pts (2)'!$G:$G)</f>
        <v>53.5</v>
      </c>
      <c r="K11">
        <v>2</v>
      </c>
      <c r="L11">
        <f t="shared" si="3"/>
        <v>0</v>
      </c>
      <c r="M11">
        <f>LOOKUP(A11,'Devils GameLog'!A:A,'Devils GameLog'!P:P)</f>
        <v>28</v>
      </c>
      <c r="N11">
        <f>LOOKUP(A11,'Devils GameLog'!A:A,'Devils GameLog'!J:J)</f>
        <v>51</v>
      </c>
      <c r="O11">
        <f>LOOKUP(A11,'Devils GameLog'!A:A,'Devils GameLog'!K:K)</f>
        <v>63</v>
      </c>
      <c r="P11">
        <f>LOOKUP(A11,'Devils GameLog'!A:A,'Devils GameLog'!G:G)</f>
        <v>3</v>
      </c>
      <c r="Q11">
        <v>2</v>
      </c>
      <c r="R11">
        <f t="shared" si="4"/>
        <v>1</v>
      </c>
      <c r="S11">
        <v>35</v>
      </c>
      <c r="T11">
        <v>33</v>
      </c>
      <c r="U11">
        <v>0.94299999999999995</v>
      </c>
      <c r="V11">
        <f t="shared" si="0"/>
        <v>-2.5</v>
      </c>
      <c r="W11">
        <f t="shared" si="1"/>
        <v>2.8999999999999986</v>
      </c>
      <c r="X11">
        <f t="shared" si="2"/>
        <v>-5.3999999999999986</v>
      </c>
    </row>
    <row r="12" spans="1:24" x14ac:dyDescent="0.25">
      <c r="A12" s="1">
        <v>41594</v>
      </c>
      <c r="B12" t="s">
        <v>64</v>
      </c>
      <c r="C12" s="3">
        <f t="shared" si="5"/>
        <v>4</v>
      </c>
      <c r="D12">
        <v>0</v>
      </c>
      <c r="E12" t="s">
        <v>6</v>
      </c>
      <c r="F12">
        <f>LOOKUP(E12,'[1]SOAdj Pts (2)'!$B:$B,'[1]SOAdj Pts (2)'!$I:$I)</f>
        <v>109</v>
      </c>
      <c r="G12">
        <f>LOOKUP(E12,'[1]SOAdj Pts (2)'!$B:$B,'[1]SOAdj Pts (2)'!$C:$C)</f>
        <v>2.91</v>
      </c>
      <c r="H12">
        <f>LOOKUP(E12,'[1]SOAdj Pts (2)'!$B:$B,'[1]SOAdj Pts (2)'!$D:$D)</f>
        <v>2.4500000000000002</v>
      </c>
      <c r="I12">
        <f>LOOKUP(E12,'[1]SOAdj Pts (2)'!$B:$B,'[1]SOAdj Pts (2)'!$F:$F)</f>
        <v>53</v>
      </c>
      <c r="J12">
        <f>LOOKUP(E12,'[1]SOAdj Pts (2)'!$B:$B,'[1]SOAdj Pts (2)'!$G:$G)</f>
        <v>54.5</v>
      </c>
      <c r="K12">
        <v>2</v>
      </c>
      <c r="L12">
        <f t="shared" si="3"/>
        <v>0</v>
      </c>
      <c r="M12">
        <f>LOOKUP(A12,'Devils GameLog'!A:A,'Devils GameLog'!P:P)</f>
        <v>22</v>
      </c>
      <c r="N12">
        <f>LOOKUP(A12,'Devils GameLog'!A:A,'Devils GameLog'!J:J)</f>
        <v>38</v>
      </c>
      <c r="O12">
        <f>LOOKUP(A12,'Devils GameLog'!A:A,'Devils GameLog'!K:K)</f>
        <v>46</v>
      </c>
      <c r="P12">
        <f>LOOKUP(A12,'Devils GameLog'!A:A,'Devils GameLog'!G:G)</f>
        <v>4</v>
      </c>
      <c r="Q12">
        <v>1</v>
      </c>
      <c r="R12">
        <f t="shared" si="4"/>
        <v>3</v>
      </c>
      <c r="S12">
        <v>28</v>
      </c>
      <c r="T12">
        <v>27</v>
      </c>
      <c r="U12">
        <v>0.96399999999999997</v>
      </c>
      <c r="V12">
        <f t="shared" si="0"/>
        <v>-16.5</v>
      </c>
      <c r="W12">
        <f t="shared" si="1"/>
        <v>-7</v>
      </c>
      <c r="X12">
        <f t="shared" si="2"/>
        <v>-9.5</v>
      </c>
    </row>
    <row r="13" spans="1:24" x14ac:dyDescent="0.25">
      <c r="A13" s="1">
        <v>41598</v>
      </c>
      <c r="B13" t="s">
        <v>64</v>
      </c>
      <c r="C13" s="3">
        <f t="shared" si="5"/>
        <v>4</v>
      </c>
      <c r="D13">
        <v>1</v>
      </c>
      <c r="E13" t="s">
        <v>18</v>
      </c>
      <c r="F13">
        <f>LOOKUP(E13,'[1]SOAdj Pts (2)'!$B:$B,'[1]SOAdj Pts (2)'!$I:$I)</f>
        <v>116</v>
      </c>
      <c r="G13">
        <f>LOOKUP(E13,'[1]SOAdj Pts (2)'!$B:$B,'[1]SOAdj Pts (2)'!$C:$C)</f>
        <v>3.16</v>
      </c>
      <c r="H13">
        <f>LOOKUP(E13,'[1]SOAdj Pts (2)'!$B:$B,'[1]SOAdj Pts (2)'!$D:$D)</f>
        <v>2.44</v>
      </c>
      <c r="I13">
        <f>LOOKUP(E13,'[1]SOAdj Pts (2)'!$B:$B,'[1]SOAdj Pts (2)'!$F:$F)</f>
        <v>56.6</v>
      </c>
      <c r="J13">
        <f>LOOKUP(E13,'[1]SOAdj Pts (2)'!$B:$B,'[1]SOAdj Pts (2)'!$G:$G)</f>
        <v>56.2</v>
      </c>
      <c r="K13">
        <v>2</v>
      </c>
      <c r="L13">
        <f t="shared" si="3"/>
        <v>0</v>
      </c>
      <c r="M13">
        <f>LOOKUP(A13,'Devils GameLog'!A:A,'Devils GameLog'!P:P)</f>
        <v>26</v>
      </c>
      <c r="N13">
        <f>LOOKUP(A13,'Devils GameLog'!A:A,'Devils GameLog'!J:J)</f>
        <v>53</v>
      </c>
      <c r="O13">
        <f>LOOKUP(A13,'Devils GameLog'!A:A,'Devils GameLog'!K:K)</f>
        <v>47</v>
      </c>
      <c r="P13">
        <f>LOOKUP(A13,'Devils GameLog'!A:A,'Devils GameLog'!G:G)</f>
        <v>4</v>
      </c>
      <c r="Q13">
        <v>3</v>
      </c>
      <c r="R13">
        <f t="shared" si="4"/>
        <v>1</v>
      </c>
      <c r="S13">
        <v>25</v>
      </c>
      <c r="T13">
        <v>22</v>
      </c>
      <c r="U13">
        <v>0.88</v>
      </c>
      <c r="V13">
        <f t="shared" si="0"/>
        <v>-3.2000000000000028</v>
      </c>
      <c r="W13">
        <f t="shared" si="1"/>
        <v>-9.6000000000000014</v>
      </c>
      <c r="X13">
        <f t="shared" si="2"/>
        <v>6.3999999999999986</v>
      </c>
    </row>
    <row r="14" spans="1:24" x14ac:dyDescent="0.25">
      <c r="A14" s="1">
        <v>41601</v>
      </c>
      <c r="B14" t="s">
        <v>64</v>
      </c>
      <c r="C14" s="3">
        <f t="shared" si="5"/>
        <v>3</v>
      </c>
      <c r="D14">
        <v>1</v>
      </c>
      <c r="E14" t="s">
        <v>28</v>
      </c>
      <c r="F14">
        <f>LOOKUP(E14,'[1]SOAdj Pts (2)'!$B:$B,'[1]SOAdj Pts (2)'!$I:$I)</f>
        <v>111</v>
      </c>
      <c r="G14">
        <f>LOOKUP(E14,'[1]SOAdj Pts (2)'!$B:$B,'[1]SOAdj Pts (2)'!$C:$C)</f>
        <v>2.86</v>
      </c>
      <c r="H14">
        <f>LOOKUP(E14,'[1]SOAdj Pts (2)'!$B:$B,'[1]SOAdj Pts (2)'!$D:$D)</f>
        <v>2.31</v>
      </c>
      <c r="I14">
        <f>LOOKUP(E14,'[1]SOAdj Pts (2)'!$B:$B,'[1]SOAdj Pts (2)'!$F:$F)</f>
        <v>64.3</v>
      </c>
      <c r="J14">
        <f>LOOKUP(E14,'[1]SOAdj Pts (2)'!$B:$B,'[1]SOAdj Pts (2)'!$G:$G)</f>
        <v>53.7</v>
      </c>
      <c r="K14">
        <v>0</v>
      </c>
      <c r="L14">
        <f t="shared" si="3"/>
        <v>0</v>
      </c>
      <c r="M14">
        <f>LOOKUP(A14,'Devils GameLog'!A:A,'Devils GameLog'!P:P)</f>
        <v>19</v>
      </c>
      <c r="N14">
        <f>LOOKUP(A14,'Devils GameLog'!A:A,'Devils GameLog'!J:J)</f>
        <v>45</v>
      </c>
      <c r="O14">
        <f>LOOKUP(A14,'Devils GameLog'!A:A,'Devils GameLog'!K:K)</f>
        <v>57</v>
      </c>
      <c r="P14">
        <f>LOOKUP(A14,'Devils GameLog'!A:A,'Devils GameLog'!G:G)</f>
        <v>1</v>
      </c>
      <c r="Q14">
        <v>2</v>
      </c>
      <c r="R14">
        <f t="shared" si="4"/>
        <v>-1</v>
      </c>
      <c r="S14">
        <v>30</v>
      </c>
      <c r="T14">
        <v>28</v>
      </c>
      <c r="U14">
        <v>0.93300000000000005</v>
      </c>
      <c r="V14">
        <f t="shared" si="0"/>
        <v>-8.7000000000000028</v>
      </c>
      <c r="W14">
        <f t="shared" si="1"/>
        <v>-7.2999999999999972</v>
      </c>
      <c r="X14">
        <f t="shared" si="2"/>
        <v>-1.4000000000000057</v>
      </c>
    </row>
    <row r="15" spans="1:24" x14ac:dyDescent="0.25">
      <c r="A15" s="1">
        <v>41603</v>
      </c>
      <c r="B15" t="s">
        <v>64</v>
      </c>
      <c r="C15" s="3">
        <f t="shared" si="5"/>
        <v>2</v>
      </c>
      <c r="D15">
        <v>0</v>
      </c>
      <c r="E15" t="s">
        <v>8</v>
      </c>
      <c r="F15">
        <f>LOOKUP(E15,'[1]SOAdj Pts (2)'!$B:$B,'[1]SOAdj Pts (2)'!$I:$I)</f>
        <v>83</v>
      </c>
      <c r="G15">
        <f>LOOKUP(E15,'[1]SOAdj Pts (2)'!$B:$B,'[1]SOAdj Pts (2)'!$C:$C)</f>
        <v>2.29</v>
      </c>
      <c r="H15">
        <f>LOOKUP(E15,'[1]SOAdj Pts (2)'!$B:$B,'[1]SOAdj Pts (2)'!$D:$D)</f>
        <v>2.59</v>
      </c>
      <c r="I15">
        <f>LOOKUP(E15,'[1]SOAdj Pts (2)'!$B:$B,'[1]SOAdj Pts (2)'!$F:$F)</f>
        <v>57.6</v>
      </c>
      <c r="J15">
        <f>LOOKUP(E15,'[1]SOAdj Pts (2)'!$B:$B,'[1]SOAdj Pts (2)'!$G:$G)</f>
        <v>53.8</v>
      </c>
      <c r="K15">
        <v>0</v>
      </c>
      <c r="L15">
        <f t="shared" si="3"/>
        <v>0</v>
      </c>
      <c r="M15">
        <f>LOOKUP(A15,'Devils GameLog'!A:A,'Devils GameLog'!P:P)</f>
        <v>26</v>
      </c>
      <c r="N15">
        <f>LOOKUP(A15,'Devils GameLog'!A:A,'Devils GameLog'!J:J)</f>
        <v>49</v>
      </c>
      <c r="O15">
        <f>LOOKUP(A15,'Devils GameLog'!A:A,'Devils GameLog'!K:K)</f>
        <v>30</v>
      </c>
      <c r="P15">
        <f>LOOKUP(A15,'Devils GameLog'!A:A,'Devils GameLog'!G:G)</f>
        <v>1</v>
      </c>
      <c r="Q15">
        <v>2</v>
      </c>
      <c r="R15">
        <f t="shared" si="4"/>
        <v>-1</v>
      </c>
      <c r="S15">
        <v>21</v>
      </c>
      <c r="T15">
        <v>19</v>
      </c>
      <c r="U15">
        <v>0.90500000000000003</v>
      </c>
      <c r="V15">
        <f t="shared" si="0"/>
        <v>-4.7999999999999972</v>
      </c>
      <c r="W15">
        <f t="shared" si="1"/>
        <v>-27.6</v>
      </c>
      <c r="X15">
        <f t="shared" si="2"/>
        <v>22.800000000000004</v>
      </c>
    </row>
    <row r="16" spans="1:24" x14ac:dyDescent="0.25">
      <c r="A16" s="1">
        <v>41605</v>
      </c>
      <c r="B16" t="s">
        <v>64</v>
      </c>
      <c r="C16" s="3">
        <f t="shared" si="5"/>
        <v>2</v>
      </c>
      <c r="D16">
        <v>0</v>
      </c>
      <c r="E16" t="s">
        <v>14</v>
      </c>
      <c r="F16">
        <f>LOOKUP(E16,'[1]SOAdj Pts (2)'!$B:$B,'[1]SOAdj Pts (2)'!$I:$I)</f>
        <v>83</v>
      </c>
      <c r="G16">
        <f>LOOKUP(E16,'[1]SOAdj Pts (2)'!$B:$B,'[1]SOAdj Pts (2)'!$C:$C)</f>
        <v>2.4700000000000002</v>
      </c>
      <c r="H16">
        <f>LOOKUP(E16,'[1]SOAdj Pts (2)'!$B:$B,'[1]SOAdj Pts (2)'!$D:$D)</f>
        <v>2.72</v>
      </c>
      <c r="I16">
        <f>LOOKUP(E16,'[1]SOAdj Pts (2)'!$B:$B,'[1]SOAdj Pts (2)'!$F:$F)</f>
        <v>59.4</v>
      </c>
      <c r="J16">
        <f>LOOKUP(E16,'[1]SOAdj Pts (2)'!$B:$B,'[1]SOAdj Pts (2)'!$G:$G)</f>
        <v>56.6</v>
      </c>
      <c r="K16">
        <v>0</v>
      </c>
      <c r="L16">
        <f t="shared" si="3"/>
        <v>0</v>
      </c>
      <c r="M16">
        <f>LOOKUP(A16,'Devils GameLog'!A:A,'Devils GameLog'!P:P)</f>
        <v>22</v>
      </c>
      <c r="N16">
        <f>LOOKUP(A16,'Devils GameLog'!A:A,'Devils GameLog'!J:J)</f>
        <v>45</v>
      </c>
      <c r="O16">
        <f>LOOKUP(A16,'Devils GameLog'!A:A,'Devils GameLog'!K:K)</f>
        <v>33</v>
      </c>
      <c r="P16">
        <f>LOOKUP(A16,'Devils GameLog'!A:A,'Devils GameLog'!G:G)</f>
        <v>3</v>
      </c>
      <c r="Q16">
        <v>4</v>
      </c>
      <c r="R16">
        <f t="shared" si="4"/>
        <v>-1</v>
      </c>
      <c r="S16">
        <v>22</v>
      </c>
      <c r="T16">
        <v>18</v>
      </c>
      <c r="U16">
        <v>0.81799999999999995</v>
      </c>
      <c r="V16">
        <f t="shared" si="0"/>
        <v>-11.600000000000001</v>
      </c>
      <c r="W16">
        <f t="shared" si="1"/>
        <v>-26.4</v>
      </c>
      <c r="X16">
        <f t="shared" si="2"/>
        <v>14.799999999999997</v>
      </c>
    </row>
    <row r="17" spans="1:24" x14ac:dyDescent="0.25">
      <c r="A17" s="1">
        <v>41610</v>
      </c>
      <c r="B17" t="s">
        <v>64</v>
      </c>
      <c r="C17" s="3">
        <f t="shared" si="5"/>
        <v>5</v>
      </c>
      <c r="D17">
        <v>1</v>
      </c>
      <c r="E17" t="s">
        <v>16</v>
      </c>
      <c r="F17">
        <f>LOOKUP(E17,'[1]SOAdj Pts (2)'!$B:$B,'[1]SOAdj Pts (2)'!$I:$I)</f>
        <v>100</v>
      </c>
      <c r="G17">
        <f>LOOKUP(E17,'[1]SOAdj Pts (2)'!$B:$B,'[1]SOAdj Pts (2)'!$C:$C)</f>
        <v>2.5099999999999998</v>
      </c>
      <c r="H17">
        <f>LOOKUP(E17,'[1]SOAdj Pts (2)'!$B:$B,'[1]SOAdj Pts (2)'!$D:$D)</f>
        <v>2.42</v>
      </c>
      <c r="I17">
        <f>LOOKUP(E17,'[1]SOAdj Pts (2)'!$B:$B,'[1]SOAdj Pts (2)'!$F:$F)</f>
        <v>53.5</v>
      </c>
      <c r="J17">
        <f>LOOKUP(E17,'[1]SOAdj Pts (2)'!$B:$B,'[1]SOAdj Pts (2)'!$G:$G)</f>
        <v>60.3</v>
      </c>
      <c r="K17">
        <v>0</v>
      </c>
      <c r="L17">
        <f t="shared" si="3"/>
        <v>0</v>
      </c>
      <c r="M17">
        <f>LOOKUP(A17,'Devils GameLog'!A:A,'Devils GameLog'!P:P)</f>
        <v>30</v>
      </c>
      <c r="N17">
        <f>LOOKUP(A17,'Devils GameLog'!A:A,'Devils GameLog'!J:J)</f>
        <v>63</v>
      </c>
      <c r="O17">
        <f>LOOKUP(A17,'Devils GameLog'!A:A,'Devils GameLog'!K:K)</f>
        <v>39</v>
      </c>
      <c r="P17">
        <f>LOOKUP(A17,'Devils GameLog'!A:A,'Devils GameLog'!G:G)</f>
        <v>2</v>
      </c>
      <c r="Q17">
        <v>3</v>
      </c>
      <c r="R17">
        <f t="shared" si="4"/>
        <v>-1</v>
      </c>
      <c r="S17">
        <v>17</v>
      </c>
      <c r="T17">
        <v>14</v>
      </c>
      <c r="U17">
        <v>0.82399999999999995</v>
      </c>
      <c r="V17">
        <f t="shared" si="0"/>
        <v>2.7000000000000028</v>
      </c>
      <c r="W17">
        <f t="shared" si="1"/>
        <v>-14.5</v>
      </c>
      <c r="X17">
        <f t="shared" si="2"/>
        <v>17.200000000000003</v>
      </c>
    </row>
    <row r="18" spans="1:24" x14ac:dyDescent="0.25">
      <c r="A18" s="8">
        <v>41615</v>
      </c>
      <c r="B18" t="s">
        <v>64</v>
      </c>
      <c r="C18" s="3">
        <f t="shared" si="5"/>
        <v>5</v>
      </c>
      <c r="D18">
        <v>1</v>
      </c>
      <c r="E18" t="s">
        <v>9</v>
      </c>
      <c r="F18">
        <f>LOOKUP(E18,'[1]SOAdj Pts (2)'!$B:$B,'[1]SOAdj Pts (2)'!$I:$I)</f>
        <v>96</v>
      </c>
      <c r="G18">
        <f>LOOKUP(E18,'[1]SOAdj Pts (2)'!$B:$B,'[1]SOAdj Pts (2)'!$C:$C)</f>
        <v>2.59</v>
      </c>
      <c r="H18">
        <f>LOOKUP(E18,'[1]SOAdj Pts (2)'!$B:$B,'[1]SOAdj Pts (2)'!$D:$D)</f>
        <v>2.2999999999999998</v>
      </c>
      <c r="I18">
        <f>LOOKUP(E18,'[1]SOAdj Pts (2)'!$B:$B,'[1]SOAdj Pts (2)'!$F:$F)</f>
        <v>60.1</v>
      </c>
      <c r="J18">
        <f>LOOKUP(E18,'[1]SOAdj Pts (2)'!$B:$B,'[1]SOAdj Pts (2)'!$G:$G)</f>
        <v>53.5</v>
      </c>
      <c r="K18">
        <v>2</v>
      </c>
      <c r="L18">
        <f t="shared" si="3"/>
        <v>0</v>
      </c>
      <c r="M18">
        <f>LOOKUP(A18,'Devils GameLog'!A:A,'Devils GameLog'!P:P)</f>
        <v>24</v>
      </c>
      <c r="N18">
        <f>LOOKUP(A18,'Devils GameLog'!A:A,'Devils GameLog'!J:J)</f>
        <v>48</v>
      </c>
      <c r="O18">
        <f>LOOKUP(A18,'Devils GameLog'!A:A,'Devils GameLog'!K:K)</f>
        <v>61</v>
      </c>
      <c r="P18">
        <f>LOOKUP(A18,'Devils GameLog'!A:A,'Devils GameLog'!G:G)</f>
        <v>4</v>
      </c>
      <c r="Q18">
        <v>3</v>
      </c>
      <c r="R18">
        <f t="shared" si="4"/>
        <v>1</v>
      </c>
      <c r="S18">
        <v>24</v>
      </c>
      <c r="T18">
        <v>21</v>
      </c>
      <c r="U18">
        <v>0.875</v>
      </c>
      <c r="V18">
        <f t="shared" si="0"/>
        <v>-5.5</v>
      </c>
      <c r="W18">
        <f t="shared" si="1"/>
        <v>0.89999999999999858</v>
      </c>
      <c r="X18">
        <f t="shared" si="2"/>
        <v>-6.3999999999999986</v>
      </c>
    </row>
    <row r="19" spans="1:24" x14ac:dyDescent="0.25">
      <c r="A19" s="8">
        <v>41618</v>
      </c>
      <c r="B19" t="s">
        <v>64</v>
      </c>
      <c r="C19" s="3">
        <f t="shared" si="5"/>
        <v>3</v>
      </c>
      <c r="D19">
        <v>1</v>
      </c>
      <c r="E19" t="s">
        <v>10</v>
      </c>
      <c r="F19">
        <f>LOOKUP(E19,'[1]SOAdj Pts (2)'!$B:$B,'[1]SOAdj Pts (2)'!$I:$I)</f>
        <v>83</v>
      </c>
      <c r="G19">
        <f>LOOKUP(E19,'[1]SOAdj Pts (2)'!$B:$B,'[1]SOAdj Pts (2)'!$C:$C)</f>
        <v>2.4700000000000002</v>
      </c>
      <c r="H19">
        <f>LOOKUP(E19,'[1]SOAdj Pts (2)'!$B:$B,'[1]SOAdj Pts (2)'!$D:$D)</f>
        <v>2.72</v>
      </c>
      <c r="I19">
        <f>LOOKUP(E19,'[1]SOAdj Pts (2)'!$B:$B,'[1]SOAdj Pts (2)'!$F:$F)</f>
        <v>59.4</v>
      </c>
      <c r="J19">
        <f>LOOKUP(E19,'[1]SOAdj Pts (2)'!$B:$B,'[1]SOAdj Pts (2)'!$G:$G)</f>
        <v>56.6</v>
      </c>
      <c r="K19">
        <v>0</v>
      </c>
      <c r="L19">
        <f t="shared" si="3"/>
        <v>0</v>
      </c>
      <c r="M19">
        <f>LOOKUP(A19,'Devils GameLog'!A:A,'Devils GameLog'!P:P)</f>
        <v>34</v>
      </c>
      <c r="N19">
        <f>LOOKUP(A19,'Devils GameLog'!A:A,'Devils GameLog'!J:J)</f>
        <v>53</v>
      </c>
      <c r="O19">
        <f>LOOKUP(A19,'Devils GameLog'!A:A,'Devils GameLog'!K:K)</f>
        <v>27</v>
      </c>
      <c r="P19">
        <f>LOOKUP(A19,'Devils GameLog'!A:A,'Devils GameLog'!G:G)</f>
        <v>4</v>
      </c>
      <c r="Q19">
        <v>5</v>
      </c>
      <c r="R19">
        <f t="shared" si="4"/>
        <v>-1</v>
      </c>
      <c r="S19">
        <v>23</v>
      </c>
      <c r="T19">
        <v>18</v>
      </c>
      <c r="U19">
        <v>0.78300000000000003</v>
      </c>
      <c r="V19">
        <f t="shared" si="0"/>
        <v>-3.6000000000000014</v>
      </c>
      <c r="W19">
        <f t="shared" si="1"/>
        <v>-32.4</v>
      </c>
      <c r="X19">
        <f t="shared" si="2"/>
        <v>28.799999999999997</v>
      </c>
    </row>
    <row r="20" spans="1:24" x14ac:dyDescent="0.25">
      <c r="A20" s="8">
        <v>41622</v>
      </c>
      <c r="B20" t="s">
        <v>64</v>
      </c>
      <c r="C20" s="3">
        <f t="shared" si="5"/>
        <v>4</v>
      </c>
      <c r="D20">
        <v>0</v>
      </c>
      <c r="E20" t="s">
        <v>34</v>
      </c>
      <c r="F20">
        <f>LOOKUP(E20,'[1]SOAdj Pts (2)'!$B:$B,'[1]SOAdj Pts (2)'!$I:$I)</f>
        <v>101</v>
      </c>
      <c r="G20">
        <f>LOOKUP(E20,'[1]SOAdj Pts (2)'!$B:$B,'[1]SOAdj Pts (2)'!$C:$C)</f>
        <v>2.78</v>
      </c>
      <c r="H20">
        <f>LOOKUP(E20,'[1]SOAdj Pts (2)'!$B:$B,'[1]SOAdj Pts (2)'!$D:$D)</f>
        <v>2.5</v>
      </c>
      <c r="I20">
        <f>LOOKUP(E20,'[1]SOAdj Pts (2)'!$B:$B,'[1]SOAdj Pts (2)'!$F:$F)</f>
        <v>53.6</v>
      </c>
      <c r="J20">
        <f>LOOKUP(E20,'[1]SOAdj Pts (2)'!$B:$B,'[1]SOAdj Pts (2)'!$G:$G)</f>
        <v>54.2</v>
      </c>
      <c r="K20">
        <v>2</v>
      </c>
      <c r="L20">
        <f t="shared" si="3"/>
        <v>0</v>
      </c>
      <c r="M20">
        <f>LOOKUP(A20,'Devils GameLog'!A:A,'Devils GameLog'!P:P)</f>
        <v>19</v>
      </c>
      <c r="N20">
        <f>LOOKUP(A20,'Devils GameLog'!A:A,'Devils GameLog'!J:J)</f>
        <v>38</v>
      </c>
      <c r="O20">
        <f>LOOKUP(A20,'Devils GameLog'!A:A,'Devils GameLog'!K:K)</f>
        <v>53</v>
      </c>
      <c r="P20">
        <f>LOOKUP(A20,'Devils GameLog'!A:A,'Devils GameLog'!G:G)</f>
        <v>3</v>
      </c>
      <c r="Q20">
        <v>0</v>
      </c>
      <c r="R20">
        <f t="shared" si="4"/>
        <v>3</v>
      </c>
      <c r="S20">
        <v>33</v>
      </c>
      <c r="T20">
        <v>33</v>
      </c>
      <c r="U20">
        <v>1</v>
      </c>
      <c r="V20">
        <f t="shared" si="0"/>
        <v>-16.200000000000003</v>
      </c>
      <c r="W20">
        <f t="shared" si="1"/>
        <v>-0.60000000000000142</v>
      </c>
      <c r="X20">
        <f t="shared" si="2"/>
        <v>-15.600000000000001</v>
      </c>
    </row>
    <row r="21" spans="1:24" x14ac:dyDescent="0.25">
      <c r="A21" s="8">
        <v>41626</v>
      </c>
      <c r="B21" t="s">
        <v>64</v>
      </c>
      <c r="C21" s="3">
        <f t="shared" si="5"/>
        <v>4</v>
      </c>
      <c r="D21">
        <v>0</v>
      </c>
      <c r="E21" t="s">
        <v>30</v>
      </c>
      <c r="F21">
        <f>LOOKUP(E21,'[1]SOAdj Pts (2)'!$B:$B,'[1]SOAdj Pts (2)'!$I:$I)</f>
        <v>88</v>
      </c>
      <c r="G21">
        <f>LOOKUP(E21,'[1]SOAdj Pts (2)'!$B:$B,'[1]SOAdj Pts (2)'!$C:$C)</f>
        <v>2.74</v>
      </c>
      <c r="H21">
        <f>LOOKUP(E21,'[1]SOAdj Pts (2)'!$B:$B,'[1]SOAdj Pts (2)'!$D:$D)</f>
        <v>3.09</v>
      </c>
      <c r="I21">
        <f>LOOKUP(E21,'[1]SOAdj Pts (2)'!$B:$B,'[1]SOAdj Pts (2)'!$F:$F)</f>
        <v>60.3</v>
      </c>
      <c r="J21">
        <f>LOOKUP(E21,'[1]SOAdj Pts (2)'!$B:$B,'[1]SOAdj Pts (2)'!$G:$G)</f>
        <v>57.3</v>
      </c>
      <c r="K21">
        <v>2</v>
      </c>
      <c r="L21">
        <f t="shared" si="3"/>
        <v>0</v>
      </c>
      <c r="M21">
        <f>LOOKUP(A21,'Devils GameLog'!A:A,'Devils GameLog'!P:P)</f>
        <v>33</v>
      </c>
      <c r="N21">
        <f>LOOKUP(A21,'Devils GameLog'!A:A,'Devils GameLog'!J:J)</f>
        <v>43</v>
      </c>
      <c r="O21">
        <f>LOOKUP(A21,'Devils GameLog'!A:A,'Devils GameLog'!K:K)</f>
        <v>38</v>
      </c>
      <c r="P21">
        <f>LOOKUP(A21,'Devils GameLog'!A:A,'Devils GameLog'!G:G)</f>
        <v>5</v>
      </c>
      <c r="Q21">
        <v>2</v>
      </c>
      <c r="R21">
        <f t="shared" si="4"/>
        <v>3</v>
      </c>
      <c r="S21">
        <v>25</v>
      </c>
      <c r="T21">
        <v>23</v>
      </c>
      <c r="U21">
        <v>0.92</v>
      </c>
      <c r="V21">
        <f t="shared" si="0"/>
        <v>-14.299999999999997</v>
      </c>
      <c r="W21">
        <f t="shared" si="1"/>
        <v>-22.299999999999997</v>
      </c>
      <c r="X21">
        <f t="shared" si="2"/>
        <v>8</v>
      </c>
    </row>
    <row r="22" spans="1:24" x14ac:dyDescent="0.25">
      <c r="A22" s="8">
        <v>41629</v>
      </c>
      <c r="B22" t="s">
        <v>64</v>
      </c>
      <c r="C22" s="3">
        <f t="shared" si="5"/>
        <v>3</v>
      </c>
      <c r="D22">
        <v>1</v>
      </c>
      <c r="E22" t="s">
        <v>25</v>
      </c>
      <c r="F22">
        <f>LOOKUP(E22,'[1]SOAdj Pts (2)'!$B:$B,'[1]SOAdj Pts (2)'!$I:$I)</f>
        <v>90</v>
      </c>
      <c r="G22">
        <f>LOOKUP(E22,'[1]SOAdj Pts (2)'!$B:$B,'[1]SOAdj Pts (2)'!$C:$C)</f>
        <v>2.68</v>
      </c>
      <c r="H22">
        <f>LOOKUP(E22,'[1]SOAdj Pts (2)'!$B:$B,'[1]SOAdj Pts (2)'!$D:$D)</f>
        <v>2.73</v>
      </c>
      <c r="I22">
        <f>LOOKUP(E22,'[1]SOAdj Pts (2)'!$B:$B,'[1]SOAdj Pts (2)'!$F:$F)</f>
        <v>53.9</v>
      </c>
      <c r="J22">
        <f>LOOKUP(E22,'[1]SOAdj Pts (2)'!$B:$B,'[1]SOAdj Pts (2)'!$G:$G)</f>
        <v>59.3</v>
      </c>
      <c r="K22">
        <v>2</v>
      </c>
      <c r="L22">
        <f t="shared" si="3"/>
        <v>0</v>
      </c>
      <c r="M22">
        <f>LOOKUP(A22,'Devils GameLog'!A:A,'Devils GameLog'!P:P)</f>
        <v>37</v>
      </c>
      <c r="N22">
        <f>LOOKUP(A22,'Devils GameLog'!A:A,'Devils GameLog'!J:J)</f>
        <v>72</v>
      </c>
      <c r="O22">
        <f>LOOKUP(A22,'Devils GameLog'!A:A,'Devils GameLog'!K:K)</f>
        <v>37</v>
      </c>
      <c r="P22">
        <f>LOOKUP(A22,'Devils GameLog'!A:A,'Devils GameLog'!G:G)</f>
        <v>5</v>
      </c>
      <c r="Q22">
        <v>4</v>
      </c>
      <c r="R22">
        <f t="shared" si="4"/>
        <v>1</v>
      </c>
      <c r="S22">
        <v>22</v>
      </c>
      <c r="T22">
        <v>18</v>
      </c>
      <c r="U22">
        <v>0.81799999999999995</v>
      </c>
      <c r="V22">
        <f t="shared" si="0"/>
        <v>12.700000000000003</v>
      </c>
      <c r="W22">
        <f t="shared" si="1"/>
        <v>-16.899999999999999</v>
      </c>
      <c r="X22">
        <f t="shared" si="2"/>
        <v>29.6</v>
      </c>
    </row>
    <row r="23" spans="1:24" x14ac:dyDescent="0.25">
      <c r="A23" s="1">
        <v>41635</v>
      </c>
      <c r="B23" t="s">
        <v>64</v>
      </c>
      <c r="C23" s="3">
        <f t="shared" si="5"/>
        <v>6</v>
      </c>
      <c r="D23">
        <v>0</v>
      </c>
      <c r="E23" t="s">
        <v>10</v>
      </c>
      <c r="F23">
        <f>LOOKUP(E23,'[1]SOAdj Pts (2)'!$B:$B,'[1]SOAdj Pts (2)'!$I:$I)</f>
        <v>83</v>
      </c>
      <c r="G23">
        <f>LOOKUP(E23,'[1]SOAdj Pts (2)'!$B:$B,'[1]SOAdj Pts (2)'!$C:$C)</f>
        <v>2.4700000000000002</v>
      </c>
      <c r="H23">
        <f>LOOKUP(E23,'[1]SOAdj Pts (2)'!$B:$B,'[1]SOAdj Pts (2)'!$D:$D)</f>
        <v>2.72</v>
      </c>
      <c r="I23">
        <f>LOOKUP(E23,'[1]SOAdj Pts (2)'!$B:$B,'[1]SOAdj Pts (2)'!$F:$F)</f>
        <v>59.4</v>
      </c>
      <c r="J23">
        <f>LOOKUP(E23,'[1]SOAdj Pts (2)'!$B:$B,'[1]SOAdj Pts (2)'!$G:$G)</f>
        <v>56.6</v>
      </c>
      <c r="K23">
        <v>1</v>
      </c>
      <c r="L23">
        <f t="shared" si="3"/>
        <v>1</v>
      </c>
      <c r="M23">
        <f>LOOKUP(A23,'Devils GameLog'!A:A,'Devils GameLog'!P:P)</f>
        <v>17</v>
      </c>
      <c r="N23">
        <f>LOOKUP(A23,'Devils GameLog'!A:A,'Devils GameLog'!J:J)</f>
        <v>34</v>
      </c>
      <c r="O23">
        <f>LOOKUP(A23,'Devils GameLog'!A:A,'Devils GameLog'!K:K)</f>
        <v>44</v>
      </c>
      <c r="P23">
        <f>LOOKUP(A23,'Devils GameLog'!A:A,'Devils GameLog'!G:G)</f>
        <v>1</v>
      </c>
      <c r="Q23">
        <v>1</v>
      </c>
      <c r="R23">
        <f t="shared" si="4"/>
        <v>0</v>
      </c>
      <c r="S23">
        <v>30</v>
      </c>
      <c r="T23">
        <v>29</v>
      </c>
      <c r="U23">
        <v>0.96699999999999997</v>
      </c>
      <c r="V23">
        <f t="shared" si="0"/>
        <v>-22.6</v>
      </c>
      <c r="W23">
        <f t="shared" si="1"/>
        <v>-15.399999999999999</v>
      </c>
      <c r="X23">
        <f t="shared" si="2"/>
        <v>-7.2000000000000028</v>
      </c>
    </row>
    <row r="24" spans="1:24" x14ac:dyDescent="0.25">
      <c r="A24" s="1">
        <v>41639</v>
      </c>
      <c r="B24" t="s">
        <v>64</v>
      </c>
      <c r="C24" s="3">
        <f t="shared" si="5"/>
        <v>4</v>
      </c>
      <c r="D24">
        <v>0</v>
      </c>
      <c r="E24" t="s">
        <v>6</v>
      </c>
      <c r="F24">
        <f>LOOKUP(E24,'[1]SOAdj Pts (2)'!$B:$B,'[1]SOAdj Pts (2)'!$I:$I)</f>
        <v>109</v>
      </c>
      <c r="G24">
        <f>LOOKUP(E24,'[1]SOAdj Pts (2)'!$B:$B,'[1]SOAdj Pts (2)'!$C:$C)</f>
        <v>2.91</v>
      </c>
      <c r="H24">
        <f>LOOKUP(E24,'[1]SOAdj Pts (2)'!$B:$B,'[1]SOAdj Pts (2)'!$D:$D)</f>
        <v>2.4500000000000002</v>
      </c>
      <c r="I24">
        <f>LOOKUP(E24,'[1]SOAdj Pts (2)'!$B:$B,'[1]SOAdj Pts (2)'!$F:$F)</f>
        <v>53</v>
      </c>
      <c r="J24">
        <f>LOOKUP(E24,'[1]SOAdj Pts (2)'!$B:$B,'[1]SOAdj Pts (2)'!$G:$G)</f>
        <v>54.5</v>
      </c>
      <c r="K24">
        <v>2</v>
      </c>
      <c r="L24">
        <f t="shared" si="3"/>
        <v>0</v>
      </c>
      <c r="M24">
        <f>LOOKUP(A24,'Devils GameLog'!A:A,'Devils GameLog'!P:P)</f>
        <v>30</v>
      </c>
      <c r="N24">
        <f>LOOKUP(A24,'Devils GameLog'!A:A,'Devils GameLog'!J:J)</f>
        <v>56</v>
      </c>
      <c r="O24">
        <f>LOOKUP(A24,'Devils GameLog'!A:A,'Devils GameLog'!K:K)</f>
        <v>40</v>
      </c>
      <c r="P24">
        <f>LOOKUP(A24,'Devils GameLog'!A:A,'Devils GameLog'!G:G)</f>
        <v>2</v>
      </c>
      <c r="Q24">
        <v>1</v>
      </c>
      <c r="R24">
        <f t="shared" si="4"/>
        <v>1</v>
      </c>
      <c r="S24">
        <v>20</v>
      </c>
      <c r="T24">
        <v>19</v>
      </c>
      <c r="U24">
        <v>0.95</v>
      </c>
      <c r="V24">
        <f t="shared" si="0"/>
        <v>1.5</v>
      </c>
      <c r="W24">
        <f t="shared" si="1"/>
        <v>-13</v>
      </c>
      <c r="X24">
        <f t="shared" si="2"/>
        <v>14.5</v>
      </c>
    </row>
    <row r="25" spans="1:24" x14ac:dyDescent="0.25">
      <c r="A25" s="1">
        <v>41642</v>
      </c>
      <c r="B25" t="s">
        <v>64</v>
      </c>
      <c r="C25" s="3">
        <f t="shared" si="5"/>
        <v>3</v>
      </c>
      <c r="D25">
        <v>0</v>
      </c>
      <c r="E25" t="s">
        <v>19</v>
      </c>
      <c r="F25">
        <f>LOOKUP(E25,'[1]SOAdj Pts (2)'!$B:$B,'[1]SOAdj Pts (2)'!$I:$I)</f>
        <v>107</v>
      </c>
      <c r="G25">
        <f>LOOKUP(E25,'[1]SOAdj Pts (2)'!$B:$B,'[1]SOAdj Pts (2)'!$C:$C)</f>
        <v>3.13</v>
      </c>
      <c r="H25">
        <f>LOOKUP(E25,'[1]SOAdj Pts (2)'!$B:$B,'[1]SOAdj Pts (2)'!$D:$D)</f>
        <v>2.54</v>
      </c>
      <c r="I25">
        <f>LOOKUP(E25,'[1]SOAdj Pts (2)'!$B:$B,'[1]SOAdj Pts (2)'!$F:$F)</f>
        <v>58.8</v>
      </c>
      <c r="J25">
        <f>LOOKUP(E25,'[1]SOAdj Pts (2)'!$B:$B,'[1]SOAdj Pts (2)'!$G:$G)</f>
        <v>48.4</v>
      </c>
      <c r="K25">
        <v>0</v>
      </c>
      <c r="L25">
        <f t="shared" si="3"/>
        <v>0</v>
      </c>
      <c r="M25">
        <f>LOOKUP(A25,'Devils GameLog'!A:A,'Devils GameLog'!P:P)</f>
        <v>27</v>
      </c>
      <c r="N25">
        <f>LOOKUP(A25,'Devils GameLog'!A:A,'Devils GameLog'!J:J)</f>
        <v>47</v>
      </c>
      <c r="O25">
        <f>LOOKUP(A25,'Devils GameLog'!A:A,'Devils GameLog'!K:K)</f>
        <v>36</v>
      </c>
      <c r="P25">
        <f>LOOKUP(A25,'Devils GameLog'!A:A,'Devils GameLog'!G:G)</f>
        <v>3</v>
      </c>
      <c r="Q25">
        <v>5</v>
      </c>
      <c r="R25">
        <f t="shared" si="4"/>
        <v>-2</v>
      </c>
      <c r="S25">
        <v>24</v>
      </c>
      <c r="T25">
        <v>19</v>
      </c>
      <c r="U25">
        <v>0.79200000000000004</v>
      </c>
      <c r="V25">
        <f t="shared" si="0"/>
        <v>-1.3999999999999986</v>
      </c>
      <c r="W25">
        <f t="shared" si="1"/>
        <v>-22.799999999999997</v>
      </c>
      <c r="X25">
        <f t="shared" si="2"/>
        <v>21.4</v>
      </c>
    </row>
    <row r="26" spans="1:24" x14ac:dyDescent="0.25">
      <c r="A26" s="1">
        <v>41646</v>
      </c>
      <c r="B26" t="s">
        <v>64</v>
      </c>
      <c r="C26" s="3">
        <f t="shared" si="5"/>
        <v>4</v>
      </c>
      <c r="D26">
        <v>0</v>
      </c>
      <c r="E26" t="s">
        <v>35</v>
      </c>
      <c r="F26">
        <f>LOOKUP(E26,'[1]SOAdj Pts (2)'!$B:$B,'[1]SOAdj Pts (2)'!$I:$I)</f>
        <v>94</v>
      </c>
      <c r="G26">
        <f>LOOKUP(E26,'[1]SOAdj Pts (2)'!$B:$B,'[1]SOAdj Pts (2)'!$C:$C)</f>
        <v>2.8</v>
      </c>
      <c r="H26">
        <f>LOOKUP(E26,'[1]SOAdj Pts (2)'!$B:$B,'[1]SOAdj Pts (2)'!$D:$D)</f>
        <v>2.73</v>
      </c>
      <c r="I26">
        <f>LOOKUP(E26,'[1]SOAdj Pts (2)'!$B:$B,'[1]SOAdj Pts (2)'!$F:$F)</f>
        <v>57.4</v>
      </c>
      <c r="J26">
        <f>LOOKUP(E26,'[1]SOAdj Pts (2)'!$B:$B,'[1]SOAdj Pts (2)'!$G:$G)</f>
        <v>55.6</v>
      </c>
      <c r="K26">
        <v>1</v>
      </c>
      <c r="L26">
        <f t="shared" si="3"/>
        <v>1</v>
      </c>
      <c r="M26">
        <f>LOOKUP(A26,'Devils GameLog'!A:A,'Devils GameLog'!P:P)</f>
        <v>33</v>
      </c>
      <c r="N26">
        <f>LOOKUP(A26,'Devils GameLog'!A:A,'Devils GameLog'!J:J)</f>
        <v>47</v>
      </c>
      <c r="O26">
        <f>LOOKUP(A26,'Devils GameLog'!A:A,'Devils GameLog'!K:K)</f>
        <v>48</v>
      </c>
      <c r="P26">
        <f>LOOKUP(A26,'Devils GameLog'!A:A,'Devils GameLog'!G:G)</f>
        <v>2</v>
      </c>
      <c r="Q26">
        <v>3</v>
      </c>
      <c r="R26">
        <f t="shared" si="4"/>
        <v>-1</v>
      </c>
      <c r="S26">
        <v>28</v>
      </c>
      <c r="T26">
        <v>25</v>
      </c>
      <c r="U26">
        <v>0.89300000000000002</v>
      </c>
      <c r="V26">
        <f t="shared" si="0"/>
        <v>-8.6000000000000014</v>
      </c>
      <c r="W26">
        <f t="shared" si="1"/>
        <v>-9.3999999999999986</v>
      </c>
      <c r="X26">
        <f t="shared" si="2"/>
        <v>0.79999999999999716</v>
      </c>
    </row>
    <row r="27" spans="1:24" x14ac:dyDescent="0.25">
      <c r="A27" s="1">
        <v>41653</v>
      </c>
      <c r="B27" t="s">
        <v>64</v>
      </c>
      <c r="C27" s="3">
        <f t="shared" si="5"/>
        <v>7</v>
      </c>
      <c r="D27">
        <v>1</v>
      </c>
      <c r="E27" t="s">
        <v>16</v>
      </c>
      <c r="F27">
        <f>LOOKUP(E27,'[1]SOAdj Pts (2)'!$B:$B,'[1]SOAdj Pts (2)'!$I:$I)</f>
        <v>100</v>
      </c>
      <c r="G27">
        <f>LOOKUP(E27,'[1]SOAdj Pts (2)'!$B:$B,'[1]SOAdj Pts (2)'!$C:$C)</f>
        <v>2.5099999999999998</v>
      </c>
      <c r="H27">
        <f>LOOKUP(E27,'[1]SOAdj Pts (2)'!$B:$B,'[1]SOAdj Pts (2)'!$D:$D)</f>
        <v>2.42</v>
      </c>
      <c r="I27">
        <f>LOOKUP(E27,'[1]SOAdj Pts (2)'!$B:$B,'[1]SOAdj Pts (2)'!$F:$F)</f>
        <v>53.5</v>
      </c>
      <c r="J27">
        <f>LOOKUP(E27,'[1]SOAdj Pts (2)'!$B:$B,'[1]SOAdj Pts (2)'!$G:$G)</f>
        <v>60.3</v>
      </c>
      <c r="K27">
        <v>2</v>
      </c>
      <c r="L27">
        <f t="shared" si="3"/>
        <v>0</v>
      </c>
      <c r="M27">
        <f>LOOKUP(A27,'Devils GameLog'!A:A,'Devils GameLog'!P:P)</f>
        <v>19</v>
      </c>
      <c r="N27">
        <f>LOOKUP(A27,'Devils GameLog'!A:A,'Devils GameLog'!J:J)</f>
        <v>50</v>
      </c>
      <c r="O27">
        <f>LOOKUP(A27,'Devils GameLog'!A:A,'Devils GameLog'!K:K)</f>
        <v>57</v>
      </c>
      <c r="P27">
        <f>LOOKUP(A27,'Devils GameLog'!A:A,'Devils GameLog'!G:G)</f>
        <v>4</v>
      </c>
      <c r="Q27">
        <v>1</v>
      </c>
      <c r="R27">
        <f t="shared" si="4"/>
        <v>3</v>
      </c>
      <c r="S27">
        <v>30</v>
      </c>
      <c r="T27">
        <v>29</v>
      </c>
      <c r="U27">
        <v>0.96699999999999997</v>
      </c>
      <c r="V27">
        <f t="shared" si="0"/>
        <v>-10.299999999999997</v>
      </c>
      <c r="W27">
        <f t="shared" si="1"/>
        <v>3.5</v>
      </c>
      <c r="X27">
        <f t="shared" si="2"/>
        <v>-13.799999999999997</v>
      </c>
    </row>
    <row r="28" spans="1:24" x14ac:dyDescent="0.25">
      <c r="A28" s="1">
        <v>41657</v>
      </c>
      <c r="B28" t="s">
        <v>64</v>
      </c>
      <c r="C28" s="3">
        <f t="shared" si="5"/>
        <v>4</v>
      </c>
      <c r="D28">
        <v>1</v>
      </c>
      <c r="E28" t="s">
        <v>36</v>
      </c>
      <c r="F28">
        <f>LOOKUP(E28,'[1]SOAdj Pts (2)'!$B:$B,'[1]SOAdj Pts (2)'!$I:$I)</f>
        <v>89</v>
      </c>
      <c r="G28">
        <f>LOOKUP(E28,'[1]SOAdj Pts (2)'!$B:$B,'[1]SOAdj Pts (2)'!$C:$C)</f>
        <v>2.5099999999999998</v>
      </c>
      <c r="H28">
        <f>LOOKUP(E28,'[1]SOAdj Pts (2)'!$B:$B,'[1]SOAdj Pts (2)'!$D:$D)</f>
        <v>2.68</v>
      </c>
      <c r="I28">
        <f>LOOKUP(E28,'[1]SOAdj Pts (2)'!$B:$B,'[1]SOAdj Pts (2)'!$F:$F)</f>
        <v>56.3</v>
      </c>
      <c r="J28">
        <f>LOOKUP(E28,'[1]SOAdj Pts (2)'!$B:$B,'[1]SOAdj Pts (2)'!$G:$G)</f>
        <v>55.5</v>
      </c>
      <c r="K28">
        <v>0</v>
      </c>
      <c r="L28">
        <f t="shared" si="3"/>
        <v>0</v>
      </c>
      <c r="M28">
        <f>LOOKUP(A28,'Devils GameLog'!A:A,'Devils GameLog'!P:P)</f>
        <v>35</v>
      </c>
      <c r="N28">
        <f>LOOKUP(A28,'Devils GameLog'!A:A,'Devils GameLog'!J:J)</f>
        <v>73</v>
      </c>
      <c r="O28">
        <f>LOOKUP(A28,'Devils GameLog'!A:A,'Devils GameLog'!K:K)</f>
        <v>51</v>
      </c>
      <c r="P28">
        <f>LOOKUP(A28,'Devils GameLog'!A:A,'Devils GameLog'!G:G)</f>
        <v>2</v>
      </c>
      <c r="Q28">
        <v>3</v>
      </c>
      <c r="R28">
        <f t="shared" si="4"/>
        <v>-1</v>
      </c>
      <c r="S28">
        <v>27</v>
      </c>
      <c r="T28">
        <v>24</v>
      </c>
      <c r="U28">
        <v>0.88900000000000001</v>
      </c>
      <c r="V28">
        <f t="shared" si="0"/>
        <v>17.5</v>
      </c>
      <c r="W28">
        <f t="shared" si="1"/>
        <v>-5.2999999999999972</v>
      </c>
      <c r="X28">
        <f t="shared" si="2"/>
        <v>22.799999999999997</v>
      </c>
    </row>
    <row r="29" spans="1:24" x14ac:dyDescent="0.25">
      <c r="A29" s="8">
        <v>41699</v>
      </c>
      <c r="B29" t="s">
        <v>64</v>
      </c>
      <c r="C29" s="3">
        <f t="shared" si="5"/>
        <v>42</v>
      </c>
      <c r="D29">
        <v>1</v>
      </c>
      <c r="E29" t="s">
        <v>20</v>
      </c>
      <c r="F29">
        <f>LOOKUP(E29,'[1]SOAdj Pts (2)'!$B:$B,'[1]SOAdj Pts (2)'!$I:$I)</f>
        <v>79</v>
      </c>
      <c r="G29">
        <f>LOOKUP(E29,'[1]SOAdj Pts (2)'!$B:$B,'[1]SOAdj Pts (2)'!$C:$C)</f>
        <v>2.58</v>
      </c>
      <c r="H29">
        <f>LOOKUP(E29,'[1]SOAdj Pts (2)'!$B:$B,'[1]SOAdj Pts (2)'!$D:$D)</f>
        <v>3.12</v>
      </c>
      <c r="I29">
        <f>LOOKUP(E29,'[1]SOAdj Pts (2)'!$B:$B,'[1]SOAdj Pts (2)'!$F:$F)</f>
        <v>56.6</v>
      </c>
      <c r="J29">
        <f>LOOKUP(E29,'[1]SOAdj Pts (2)'!$B:$B,'[1]SOAdj Pts (2)'!$G:$G)</f>
        <v>56.6</v>
      </c>
      <c r="K29">
        <v>2</v>
      </c>
      <c r="L29">
        <f t="shared" si="3"/>
        <v>0</v>
      </c>
      <c r="M29">
        <f>LOOKUP(A29,'Devils GameLog'!A:A,'Devils GameLog'!P:P)</f>
        <v>35</v>
      </c>
      <c r="N29">
        <f>LOOKUP(A29,'Devils GameLog'!A:A,'Devils GameLog'!J:J)</f>
        <v>60</v>
      </c>
      <c r="O29">
        <f>LOOKUP(A29,'Devils GameLog'!A:A,'Devils GameLog'!K:K)</f>
        <v>40</v>
      </c>
      <c r="P29">
        <f>LOOKUP(A29,'Devils GameLog'!A:A,'Devils GameLog'!G:G)</f>
        <v>6</v>
      </c>
      <c r="Q29">
        <v>1</v>
      </c>
      <c r="R29">
        <f t="shared" si="4"/>
        <v>5</v>
      </c>
      <c r="S29">
        <v>19</v>
      </c>
      <c r="T29">
        <v>18</v>
      </c>
      <c r="U29">
        <v>0.94699999999999995</v>
      </c>
      <c r="V29">
        <f t="shared" si="0"/>
        <v>3.3999999999999986</v>
      </c>
      <c r="W29">
        <f t="shared" si="1"/>
        <v>-16.600000000000001</v>
      </c>
      <c r="X29">
        <f t="shared" si="2"/>
        <v>20</v>
      </c>
    </row>
    <row r="30" spans="1:24" x14ac:dyDescent="0.25">
      <c r="A30" s="8">
        <v>41702</v>
      </c>
      <c r="B30" t="s">
        <v>64</v>
      </c>
      <c r="C30" s="3">
        <f t="shared" si="5"/>
        <v>3</v>
      </c>
      <c r="D30">
        <v>0</v>
      </c>
      <c r="E30" t="s">
        <v>17</v>
      </c>
      <c r="F30">
        <f>LOOKUP(E30,'[1]SOAdj Pts (2)'!$B:$B,'[1]SOAdj Pts (2)'!$I:$I)</f>
        <v>93</v>
      </c>
      <c r="G30">
        <f>LOOKUP(E30,'[1]SOAdj Pts (2)'!$B:$B,'[1]SOAdj Pts (2)'!$C:$C)</f>
        <v>2.59</v>
      </c>
      <c r="H30">
        <f>LOOKUP(E30,'[1]SOAdj Pts (2)'!$B:$B,'[1]SOAdj Pts (2)'!$D:$D)</f>
        <v>2.64</v>
      </c>
      <c r="I30">
        <f>LOOKUP(E30,'[1]SOAdj Pts (2)'!$B:$B,'[1]SOAdj Pts (2)'!$F:$F)</f>
        <v>52</v>
      </c>
      <c r="J30">
        <f>LOOKUP(E30,'[1]SOAdj Pts (2)'!$B:$B,'[1]SOAdj Pts (2)'!$G:$G)</f>
        <v>50.3</v>
      </c>
      <c r="K30">
        <v>2</v>
      </c>
      <c r="L30">
        <f t="shared" si="3"/>
        <v>0</v>
      </c>
      <c r="M30">
        <f>LOOKUP(A30,'Devils GameLog'!A:A,'Devils GameLog'!P:P)</f>
        <v>29</v>
      </c>
      <c r="N30">
        <f>LOOKUP(A30,'Devils GameLog'!A:A,'Devils GameLog'!J:J)</f>
        <v>41</v>
      </c>
      <c r="O30">
        <f>LOOKUP(A30,'Devils GameLog'!A:A,'Devils GameLog'!K:K)</f>
        <v>35</v>
      </c>
      <c r="P30">
        <f>LOOKUP(A30,'Devils GameLog'!A:A,'Devils GameLog'!G:G)</f>
        <v>4</v>
      </c>
      <c r="Q30">
        <v>3</v>
      </c>
      <c r="R30">
        <f t="shared" si="4"/>
        <v>1</v>
      </c>
      <c r="S30">
        <v>23</v>
      </c>
      <c r="T30">
        <v>20</v>
      </c>
      <c r="U30">
        <v>0.87</v>
      </c>
      <c r="V30">
        <f t="shared" si="0"/>
        <v>-9.2999999999999972</v>
      </c>
      <c r="W30">
        <f t="shared" si="1"/>
        <v>-17</v>
      </c>
      <c r="X30">
        <f t="shared" si="2"/>
        <v>7.7000000000000028</v>
      </c>
    </row>
    <row r="31" spans="1:24" x14ac:dyDescent="0.25">
      <c r="A31" s="8">
        <v>41706</v>
      </c>
      <c r="B31" t="s">
        <v>64</v>
      </c>
      <c r="C31" s="3">
        <f t="shared" si="5"/>
        <v>4</v>
      </c>
      <c r="D31">
        <v>0</v>
      </c>
      <c r="E31" t="s">
        <v>14</v>
      </c>
      <c r="F31">
        <f>LOOKUP(E31,'[1]SOAdj Pts (2)'!$B:$B,'[1]SOAdj Pts (2)'!$I:$I)</f>
        <v>83</v>
      </c>
      <c r="G31">
        <f>LOOKUP(E31,'[1]SOAdj Pts (2)'!$B:$B,'[1]SOAdj Pts (2)'!$C:$C)</f>
        <v>2.4700000000000002</v>
      </c>
      <c r="H31">
        <f>LOOKUP(E31,'[1]SOAdj Pts (2)'!$B:$B,'[1]SOAdj Pts (2)'!$D:$D)</f>
        <v>2.72</v>
      </c>
      <c r="I31">
        <f>LOOKUP(E31,'[1]SOAdj Pts (2)'!$B:$B,'[1]SOAdj Pts (2)'!$F:$F)</f>
        <v>59.4</v>
      </c>
      <c r="J31">
        <f>LOOKUP(E31,'[1]SOAdj Pts (2)'!$B:$B,'[1]SOAdj Pts (2)'!$G:$G)</f>
        <v>56.6</v>
      </c>
      <c r="K31">
        <v>2</v>
      </c>
      <c r="L31">
        <f t="shared" si="3"/>
        <v>0</v>
      </c>
      <c r="M31">
        <f>LOOKUP(A31,'Devils GameLog'!A:A,'Devils GameLog'!P:P)</f>
        <v>31</v>
      </c>
      <c r="N31">
        <f>LOOKUP(A31,'Devils GameLog'!A:A,'Devils GameLog'!J:J)</f>
        <v>51</v>
      </c>
      <c r="O31">
        <f>LOOKUP(A31,'Devils GameLog'!A:A,'Devils GameLog'!K:K)</f>
        <v>52</v>
      </c>
      <c r="P31">
        <f>LOOKUP(A31,'Devils GameLog'!A:A,'Devils GameLog'!G:G)</f>
        <v>5</v>
      </c>
      <c r="Q31">
        <v>4</v>
      </c>
      <c r="R31">
        <f t="shared" si="4"/>
        <v>1</v>
      </c>
      <c r="S31">
        <v>33</v>
      </c>
      <c r="T31">
        <v>29</v>
      </c>
      <c r="U31">
        <v>0.879</v>
      </c>
      <c r="V31">
        <f t="shared" si="0"/>
        <v>-5.6000000000000014</v>
      </c>
      <c r="W31">
        <f t="shared" si="1"/>
        <v>-7.3999999999999986</v>
      </c>
      <c r="X31">
        <f t="shared" si="2"/>
        <v>1.7999999999999972</v>
      </c>
    </row>
    <row r="32" spans="1:24" x14ac:dyDescent="0.25">
      <c r="A32" s="8">
        <v>41709</v>
      </c>
      <c r="B32" t="s">
        <v>64</v>
      </c>
      <c r="C32" s="3">
        <f t="shared" si="5"/>
        <v>3</v>
      </c>
      <c r="D32">
        <v>1</v>
      </c>
      <c r="E32" t="s">
        <v>35</v>
      </c>
      <c r="F32">
        <f>LOOKUP(E32,'[1]SOAdj Pts (2)'!$B:$B,'[1]SOAdj Pts (2)'!$I:$I)</f>
        <v>94</v>
      </c>
      <c r="G32">
        <f>LOOKUP(E32,'[1]SOAdj Pts (2)'!$B:$B,'[1]SOAdj Pts (2)'!$C:$C)</f>
        <v>2.8</v>
      </c>
      <c r="H32">
        <f>LOOKUP(E32,'[1]SOAdj Pts (2)'!$B:$B,'[1]SOAdj Pts (2)'!$D:$D)</f>
        <v>2.73</v>
      </c>
      <c r="I32">
        <f>LOOKUP(E32,'[1]SOAdj Pts (2)'!$B:$B,'[1]SOAdj Pts (2)'!$F:$F)</f>
        <v>57.4</v>
      </c>
      <c r="J32">
        <f>LOOKUP(E32,'[1]SOAdj Pts (2)'!$B:$B,'[1]SOAdj Pts (2)'!$G:$G)</f>
        <v>55.6</v>
      </c>
      <c r="K32">
        <v>2</v>
      </c>
      <c r="L32">
        <f t="shared" si="3"/>
        <v>0</v>
      </c>
      <c r="M32">
        <f>LOOKUP(A32,'Devils GameLog'!A:A,'Devils GameLog'!P:P)</f>
        <v>26</v>
      </c>
      <c r="N32">
        <f>LOOKUP(A32,'Devils GameLog'!A:A,'Devils GameLog'!J:J)</f>
        <v>46</v>
      </c>
      <c r="O32">
        <f>LOOKUP(A32,'Devils GameLog'!A:A,'Devils GameLog'!K:K)</f>
        <v>67</v>
      </c>
      <c r="P32">
        <f>LOOKUP(A32,'Devils GameLog'!A:A,'Devils GameLog'!G:G)</f>
        <v>2</v>
      </c>
      <c r="Q32">
        <v>1</v>
      </c>
      <c r="R32">
        <f t="shared" si="4"/>
        <v>1</v>
      </c>
      <c r="S32">
        <v>31</v>
      </c>
      <c r="T32">
        <v>30</v>
      </c>
      <c r="U32">
        <v>0.96799999999999997</v>
      </c>
      <c r="V32">
        <f t="shared" si="0"/>
        <v>-9.6000000000000014</v>
      </c>
      <c r="W32">
        <f t="shared" si="1"/>
        <v>9.6000000000000014</v>
      </c>
      <c r="X32">
        <f t="shared" si="2"/>
        <v>-19.200000000000003</v>
      </c>
    </row>
    <row r="33" spans="1:24" x14ac:dyDescent="0.25">
      <c r="A33" s="1">
        <v>41713</v>
      </c>
      <c r="B33" t="s">
        <v>64</v>
      </c>
      <c r="C33" s="3">
        <f t="shared" si="5"/>
        <v>4</v>
      </c>
      <c r="D33">
        <v>1</v>
      </c>
      <c r="E33" t="s">
        <v>34</v>
      </c>
      <c r="F33">
        <f>LOOKUP(E33,'[1]SOAdj Pts (2)'!$B:$B,'[1]SOAdj Pts (2)'!$I:$I)</f>
        <v>101</v>
      </c>
      <c r="G33">
        <f>LOOKUP(E33,'[1]SOAdj Pts (2)'!$B:$B,'[1]SOAdj Pts (2)'!$C:$C)</f>
        <v>2.78</v>
      </c>
      <c r="H33">
        <f>LOOKUP(E33,'[1]SOAdj Pts (2)'!$B:$B,'[1]SOAdj Pts (2)'!$D:$D)</f>
        <v>2.5</v>
      </c>
      <c r="I33">
        <f>LOOKUP(E33,'[1]SOAdj Pts (2)'!$B:$B,'[1]SOAdj Pts (2)'!$F:$F)</f>
        <v>53.6</v>
      </c>
      <c r="J33">
        <f>LOOKUP(E33,'[1]SOAdj Pts (2)'!$B:$B,'[1]SOAdj Pts (2)'!$G:$G)</f>
        <v>54.2</v>
      </c>
      <c r="K33">
        <v>0</v>
      </c>
      <c r="L33">
        <f t="shared" si="3"/>
        <v>0</v>
      </c>
      <c r="M33">
        <f>LOOKUP(A33,'Devils GameLog'!A:A,'Devils GameLog'!P:P)</f>
        <v>23</v>
      </c>
      <c r="N33">
        <f>LOOKUP(A33,'Devils GameLog'!A:A,'Devils GameLog'!J:J)</f>
        <v>41</v>
      </c>
      <c r="O33">
        <f>LOOKUP(A33,'Devils GameLog'!A:A,'Devils GameLog'!K:K)</f>
        <v>47</v>
      </c>
      <c r="P33">
        <f>LOOKUP(A33,'Devils GameLog'!A:A,'Devils GameLog'!G:G)</f>
        <v>0</v>
      </c>
      <c r="Q33">
        <v>3</v>
      </c>
      <c r="R33">
        <f t="shared" si="4"/>
        <v>-3</v>
      </c>
      <c r="S33">
        <v>32</v>
      </c>
      <c r="T33">
        <v>29</v>
      </c>
      <c r="U33">
        <v>0.90600000000000003</v>
      </c>
      <c r="V33">
        <f t="shared" si="0"/>
        <v>-13.200000000000003</v>
      </c>
      <c r="W33">
        <f t="shared" si="1"/>
        <v>-6.6000000000000014</v>
      </c>
      <c r="X33">
        <f t="shared" si="2"/>
        <v>-6.6000000000000014</v>
      </c>
    </row>
    <row r="34" spans="1:24" x14ac:dyDescent="0.25">
      <c r="A34" s="1">
        <v>41716</v>
      </c>
      <c r="B34" t="s">
        <v>64</v>
      </c>
      <c r="C34" s="3">
        <f t="shared" si="5"/>
        <v>3</v>
      </c>
      <c r="D34">
        <v>0</v>
      </c>
      <c r="E34" t="s">
        <v>33</v>
      </c>
      <c r="F34">
        <f>LOOKUP(E34,'[1]SOAdj Pts (2)'!$B:$B,'[1]SOAdj Pts (2)'!$I:$I)</f>
        <v>117</v>
      </c>
      <c r="G34">
        <f>LOOKUP(E34,'[1]SOAdj Pts (2)'!$B:$B,'[1]SOAdj Pts (2)'!$C:$C)</f>
        <v>3.11</v>
      </c>
      <c r="H34">
        <f>LOOKUP(E34,'[1]SOAdj Pts (2)'!$B:$B,'[1]SOAdj Pts (2)'!$D:$D)</f>
        <v>2.06</v>
      </c>
      <c r="I34">
        <f>LOOKUP(E34,'[1]SOAdj Pts (2)'!$B:$B,'[1]SOAdj Pts (2)'!$F:$F)</f>
        <v>58.3</v>
      </c>
      <c r="J34">
        <f>LOOKUP(E34,'[1]SOAdj Pts (2)'!$B:$B,'[1]SOAdj Pts (2)'!$G:$G)</f>
        <v>51.6</v>
      </c>
      <c r="K34">
        <v>0</v>
      </c>
      <c r="L34">
        <f t="shared" si="3"/>
        <v>0</v>
      </c>
      <c r="M34">
        <f>LOOKUP(A34,'Devils GameLog'!A:A,'Devils GameLog'!P:P)</f>
        <v>24</v>
      </c>
      <c r="N34">
        <f>LOOKUP(A34,'Devils GameLog'!A:A,'Devils GameLog'!J:J)</f>
        <v>45</v>
      </c>
      <c r="O34">
        <f>LOOKUP(A34,'Devils GameLog'!A:A,'Devils GameLog'!K:K)</f>
        <v>44</v>
      </c>
      <c r="P34">
        <f>LOOKUP(A34,'Devils GameLog'!A:A,'Devils GameLog'!G:G)</f>
        <v>2</v>
      </c>
      <c r="Q34">
        <v>4</v>
      </c>
      <c r="R34">
        <f t="shared" si="4"/>
        <v>-2</v>
      </c>
      <c r="S34">
        <v>31</v>
      </c>
      <c r="T34">
        <v>27</v>
      </c>
      <c r="U34">
        <v>0.871</v>
      </c>
      <c r="V34">
        <f t="shared" si="0"/>
        <v>-6.6000000000000014</v>
      </c>
      <c r="W34">
        <f t="shared" si="1"/>
        <v>-14.299999999999997</v>
      </c>
      <c r="X34">
        <f t="shared" si="2"/>
        <v>7.6999999999999957</v>
      </c>
    </row>
    <row r="35" spans="1:24" x14ac:dyDescent="0.25">
      <c r="A35" s="1">
        <v>41720</v>
      </c>
      <c r="B35" t="s">
        <v>64</v>
      </c>
      <c r="C35" s="3">
        <f t="shared" si="5"/>
        <v>4</v>
      </c>
      <c r="D35">
        <v>0</v>
      </c>
      <c r="E35" t="s">
        <v>9</v>
      </c>
      <c r="F35">
        <f>LOOKUP(E35,'[1]SOAdj Pts (2)'!$B:$B,'[1]SOAdj Pts (2)'!$I:$I)</f>
        <v>96</v>
      </c>
      <c r="G35">
        <f>LOOKUP(E35,'[1]SOAdj Pts (2)'!$B:$B,'[1]SOAdj Pts (2)'!$C:$C)</f>
        <v>2.59</v>
      </c>
      <c r="H35">
        <f>LOOKUP(E35,'[1]SOAdj Pts (2)'!$B:$B,'[1]SOAdj Pts (2)'!$D:$D)</f>
        <v>2.2999999999999998</v>
      </c>
      <c r="I35">
        <f>LOOKUP(E35,'[1]SOAdj Pts (2)'!$B:$B,'[1]SOAdj Pts (2)'!$F:$F)</f>
        <v>60.1</v>
      </c>
      <c r="J35">
        <f>LOOKUP(E35,'[1]SOAdj Pts (2)'!$B:$B,'[1]SOAdj Pts (2)'!$G:$G)</f>
        <v>53.5</v>
      </c>
      <c r="K35">
        <v>0</v>
      </c>
      <c r="L35">
        <f t="shared" si="3"/>
        <v>0</v>
      </c>
      <c r="M35">
        <f>LOOKUP(A35,'Devils GameLog'!A:A,'Devils GameLog'!P:P)</f>
        <v>21</v>
      </c>
      <c r="N35">
        <f>LOOKUP(A35,'Devils GameLog'!A:A,'Devils GameLog'!J:J)</f>
        <v>48</v>
      </c>
      <c r="O35">
        <f>LOOKUP(A35,'Devils GameLog'!A:A,'Devils GameLog'!K:K)</f>
        <v>40</v>
      </c>
      <c r="P35">
        <f>LOOKUP(A35,'Devils GameLog'!A:A,'Devils GameLog'!G:G)</f>
        <v>0</v>
      </c>
      <c r="Q35">
        <v>1</v>
      </c>
      <c r="R35">
        <f t="shared" si="4"/>
        <v>-1</v>
      </c>
      <c r="S35">
        <v>26</v>
      </c>
      <c r="T35">
        <v>25</v>
      </c>
      <c r="U35">
        <v>0.96199999999999997</v>
      </c>
      <c r="V35">
        <f t="shared" si="0"/>
        <v>-5.5</v>
      </c>
      <c r="W35">
        <f t="shared" si="1"/>
        <v>-20.100000000000001</v>
      </c>
      <c r="X35">
        <f t="shared" si="2"/>
        <v>14.600000000000001</v>
      </c>
    </row>
    <row r="36" spans="1:24" x14ac:dyDescent="0.25">
      <c r="A36" s="1">
        <v>41725</v>
      </c>
      <c r="B36" t="s">
        <v>64</v>
      </c>
      <c r="C36" s="3">
        <f t="shared" si="5"/>
        <v>5</v>
      </c>
      <c r="D36">
        <v>0</v>
      </c>
      <c r="E36" t="s">
        <v>36</v>
      </c>
      <c r="F36">
        <f>LOOKUP(E36,'[1]SOAdj Pts (2)'!$B:$B,'[1]SOAdj Pts (2)'!$I:$I)</f>
        <v>89</v>
      </c>
      <c r="G36">
        <f>LOOKUP(E36,'[1]SOAdj Pts (2)'!$B:$B,'[1]SOAdj Pts (2)'!$C:$C)</f>
        <v>2.5099999999999998</v>
      </c>
      <c r="H36">
        <f>LOOKUP(E36,'[1]SOAdj Pts (2)'!$B:$B,'[1]SOAdj Pts (2)'!$D:$D)</f>
        <v>2.68</v>
      </c>
      <c r="I36">
        <f>LOOKUP(E36,'[1]SOAdj Pts (2)'!$B:$B,'[1]SOAdj Pts (2)'!$F:$F)</f>
        <v>56.3</v>
      </c>
      <c r="J36">
        <f>LOOKUP(E36,'[1]SOAdj Pts (2)'!$B:$B,'[1]SOAdj Pts (2)'!$G:$G)</f>
        <v>55.5</v>
      </c>
      <c r="K36">
        <v>1</v>
      </c>
      <c r="L36">
        <f t="shared" si="3"/>
        <v>1</v>
      </c>
      <c r="M36">
        <f>LOOKUP(A36,'Devils GameLog'!A:A,'Devils GameLog'!P:P)</f>
        <v>28</v>
      </c>
      <c r="N36">
        <f>LOOKUP(A36,'Devils GameLog'!A:A,'Devils GameLog'!J:J)</f>
        <v>50</v>
      </c>
      <c r="O36">
        <f>LOOKUP(A36,'Devils GameLog'!A:A,'Devils GameLog'!K:K)</f>
        <v>40</v>
      </c>
      <c r="P36">
        <f>LOOKUP(A36,'Devils GameLog'!A:A,'Devils GameLog'!G:G)</f>
        <v>2</v>
      </c>
      <c r="Q36">
        <v>2</v>
      </c>
      <c r="R36">
        <f t="shared" si="4"/>
        <v>0</v>
      </c>
      <c r="S36">
        <v>27</v>
      </c>
      <c r="T36">
        <v>25</v>
      </c>
      <c r="U36">
        <v>0.92600000000000005</v>
      </c>
      <c r="V36">
        <f t="shared" si="0"/>
        <v>-5.5</v>
      </c>
      <c r="W36">
        <f t="shared" si="1"/>
        <v>-16.299999999999997</v>
      </c>
      <c r="X36">
        <f t="shared" si="2"/>
        <v>10.799999999999997</v>
      </c>
    </row>
    <row r="37" spans="1:24" x14ac:dyDescent="0.25">
      <c r="A37" s="1">
        <v>41740</v>
      </c>
      <c r="B37" t="s">
        <v>64</v>
      </c>
      <c r="C37" s="3">
        <f t="shared" si="5"/>
        <v>15</v>
      </c>
      <c r="D37">
        <v>0</v>
      </c>
      <c r="E37" t="s">
        <v>20</v>
      </c>
      <c r="F37">
        <f>LOOKUP(E37,'[1]SOAdj Pts (2)'!$B:$B,'[1]SOAdj Pts (2)'!$I:$I)</f>
        <v>79</v>
      </c>
      <c r="G37">
        <f>LOOKUP(E37,'[1]SOAdj Pts (2)'!$B:$B,'[1]SOAdj Pts (2)'!$C:$C)</f>
        <v>2.58</v>
      </c>
      <c r="H37">
        <f>LOOKUP(E37,'[1]SOAdj Pts (2)'!$B:$B,'[1]SOAdj Pts (2)'!$D:$D)</f>
        <v>3.12</v>
      </c>
      <c r="I37">
        <f>LOOKUP(E37,'[1]SOAdj Pts (2)'!$B:$B,'[1]SOAdj Pts (2)'!$F:$F)</f>
        <v>56.6</v>
      </c>
      <c r="J37">
        <f>LOOKUP(E37,'[1]SOAdj Pts (2)'!$B:$B,'[1]SOAdj Pts (2)'!$G:$G)</f>
        <v>56.6</v>
      </c>
      <c r="K37">
        <v>1</v>
      </c>
      <c r="L37">
        <f t="shared" si="3"/>
        <v>1</v>
      </c>
      <c r="M37">
        <f>LOOKUP(A37,'Devils GameLog'!A:A,'Devils GameLog'!P:P)</f>
        <v>27</v>
      </c>
      <c r="N37">
        <f>LOOKUP(A37,'Devils GameLog'!A:A,'Devils GameLog'!J:J)</f>
        <v>41</v>
      </c>
      <c r="O37">
        <f>LOOKUP(A37,'Devils GameLog'!A:A,'Devils GameLog'!K:K)</f>
        <v>46</v>
      </c>
      <c r="P37">
        <f>LOOKUP(A37,'Devils GameLog'!A:A,'Devils GameLog'!G:G)</f>
        <v>2</v>
      </c>
      <c r="Q37">
        <v>2</v>
      </c>
      <c r="R37">
        <f t="shared" si="4"/>
        <v>0</v>
      </c>
      <c r="S37">
        <v>30</v>
      </c>
      <c r="T37">
        <v>28</v>
      </c>
      <c r="U37">
        <v>0.93300000000000005</v>
      </c>
      <c r="V37">
        <f t="shared" si="0"/>
        <v>-15.600000000000001</v>
      </c>
      <c r="W37">
        <f t="shared" si="1"/>
        <v>-10.600000000000001</v>
      </c>
      <c r="X37">
        <f t="shared" si="2"/>
        <v>-5</v>
      </c>
    </row>
    <row r="38" spans="1:24" x14ac:dyDescent="0.25">
      <c r="A38" s="1">
        <v>41742</v>
      </c>
      <c r="B38" t="s">
        <v>64</v>
      </c>
      <c r="C38" s="3">
        <f t="shared" si="5"/>
        <v>2</v>
      </c>
      <c r="D38">
        <v>0</v>
      </c>
      <c r="E38" t="s">
        <v>33</v>
      </c>
      <c r="F38">
        <f>LOOKUP(E38,'[1]SOAdj Pts (2)'!$B:$B,'[1]SOAdj Pts (2)'!$I:$I)</f>
        <v>117</v>
      </c>
      <c r="G38">
        <f>LOOKUP(E38,'[1]SOAdj Pts (2)'!$B:$B,'[1]SOAdj Pts (2)'!$C:$C)</f>
        <v>3.11</v>
      </c>
      <c r="H38">
        <f>LOOKUP(E38,'[1]SOAdj Pts (2)'!$B:$B,'[1]SOAdj Pts (2)'!$D:$D)</f>
        <v>2.06</v>
      </c>
      <c r="I38">
        <f>LOOKUP(E38,'[1]SOAdj Pts (2)'!$B:$B,'[1]SOAdj Pts (2)'!$F:$F)</f>
        <v>58.3</v>
      </c>
      <c r="J38">
        <f>LOOKUP(E38,'[1]SOAdj Pts (2)'!$B:$B,'[1]SOAdj Pts (2)'!$G:$G)</f>
        <v>51.6</v>
      </c>
      <c r="K38">
        <v>2</v>
      </c>
      <c r="L38">
        <f t="shared" si="3"/>
        <v>0</v>
      </c>
      <c r="M38">
        <f>LOOKUP(A38,'Devils GameLog'!A:A,'Devils GameLog'!P:P)</f>
        <v>31</v>
      </c>
      <c r="N38">
        <f>LOOKUP(A38,'Devils GameLog'!A:A,'Devils GameLog'!J:J)</f>
        <v>45</v>
      </c>
      <c r="O38">
        <f>LOOKUP(A38,'Devils GameLog'!A:A,'Devils GameLog'!K:K)</f>
        <v>28</v>
      </c>
      <c r="P38">
        <f>LOOKUP(A38,'Devils GameLog'!A:A,'Devils GameLog'!G:G)</f>
        <v>3</v>
      </c>
      <c r="Q38">
        <v>2</v>
      </c>
      <c r="R38">
        <f t="shared" si="4"/>
        <v>1</v>
      </c>
      <c r="S38">
        <v>18</v>
      </c>
      <c r="T38">
        <v>16</v>
      </c>
      <c r="U38">
        <v>0.88900000000000001</v>
      </c>
      <c r="V38">
        <f t="shared" si="0"/>
        <v>-6.6000000000000014</v>
      </c>
      <c r="W38">
        <f t="shared" si="1"/>
        <v>-30.299999999999997</v>
      </c>
      <c r="X38">
        <f t="shared" si="2"/>
        <v>23.699999999999996</v>
      </c>
    </row>
    <row r="39" spans="1:24" x14ac:dyDescent="0.25">
      <c r="C39">
        <f>AVERAGE(C2:C38)</f>
        <v>5.3055555555555554</v>
      </c>
      <c r="D39">
        <f>SUM(D2:D38)</f>
        <v>17</v>
      </c>
      <c r="F39">
        <f t="shared" ref="F39:K39" si="6">AVERAGE(F2:F38)</f>
        <v>94.513513513513516</v>
      </c>
      <c r="G39">
        <f t="shared" si="6"/>
        <v>2.6902702702702705</v>
      </c>
      <c r="H39">
        <f t="shared" si="6"/>
        <v>2.6091891891891903</v>
      </c>
      <c r="I39">
        <f t="shared" si="6"/>
        <v>56.745945945945941</v>
      </c>
      <c r="J39">
        <f t="shared" si="6"/>
        <v>54.99729729729728</v>
      </c>
      <c r="K39">
        <f t="shared" si="6"/>
        <v>1.1351351351351351</v>
      </c>
      <c r="L39">
        <f>SUM(L2:L37)</f>
        <v>6</v>
      </c>
      <c r="M39">
        <f>AVERAGE(M2:M38)</f>
        <v>26.72972972972973</v>
      </c>
      <c r="N39">
        <f>AVERAGE(N2:N38)</f>
        <v>48</v>
      </c>
      <c r="O39">
        <f>AVERAGE(O2:O38)</f>
        <v>43.351351351351354</v>
      </c>
      <c r="P39">
        <f t="shared" ref="P39:U39" si="7">AVERAGE(P2:P38)</f>
        <v>2.810810810810811</v>
      </c>
      <c r="Q39">
        <f t="shared" si="7"/>
        <v>2.3513513513513513</v>
      </c>
      <c r="R39">
        <f t="shared" si="7"/>
        <v>0.45945945945945948</v>
      </c>
      <c r="S39">
        <f t="shared" si="7"/>
        <v>25.432432432432432</v>
      </c>
      <c r="T39">
        <f t="shared" si="7"/>
        <v>23.081081081081081</v>
      </c>
      <c r="U39">
        <f t="shared" si="7"/>
        <v>0.90567567567567586</v>
      </c>
      <c r="V39">
        <f>AVERAGE(V2:V38)</f>
        <v>-6.9972972972972967</v>
      </c>
      <c r="W39">
        <f>AVERAGE(W2:W38)</f>
        <v>-13.394594594594597</v>
      </c>
      <c r="X39">
        <f>AVERAGE(X2:X38)</f>
        <v>6.3972972972972952</v>
      </c>
    </row>
    <row r="40" spans="1:24" x14ac:dyDescent="0.25">
      <c r="X40">
        <f>V40-W40</f>
        <v>0</v>
      </c>
    </row>
    <row r="41" spans="1:24" x14ac:dyDescent="0.25">
      <c r="X41">
        <f>V41-W41</f>
        <v>0</v>
      </c>
    </row>
    <row r="42" spans="1:24" x14ac:dyDescent="0.25">
      <c r="X42">
        <f>V42-W42</f>
        <v>0</v>
      </c>
    </row>
    <row r="43" spans="1:24" x14ac:dyDescent="0.25">
      <c r="X43">
        <f>V43-W43</f>
        <v>0</v>
      </c>
    </row>
    <row r="44" spans="1:24" x14ac:dyDescent="0.25">
      <c r="X44">
        <f>V44-W44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opLeftCell="E60" workbookViewId="0">
      <selection activeCell="A66" sqref="A61:XFD66"/>
    </sheetView>
  </sheetViews>
  <sheetFormatPr defaultRowHeight="15" x14ac:dyDescent="0.25"/>
  <cols>
    <col min="1" max="1" width="12.85546875" style="1" customWidth="1"/>
    <col min="2" max="2" width="12.85546875" style="1" hidden="1" customWidth="1"/>
    <col min="3" max="3" width="12.85546875" style="1" customWidth="1"/>
    <col min="4" max="4" width="17.42578125" style="3" customWidth="1"/>
    <col min="5" max="5" width="15.28515625" style="1" customWidth="1"/>
  </cols>
  <sheetData>
    <row r="1" spans="1:20" s="9" customFormat="1" x14ac:dyDescent="0.25">
      <c r="A1" s="11" t="s">
        <v>0</v>
      </c>
      <c r="B1" s="11" t="s">
        <v>76</v>
      </c>
      <c r="C1" s="11" t="s">
        <v>77</v>
      </c>
      <c r="D1" s="11" t="s">
        <v>78</v>
      </c>
      <c r="E1" s="11" t="s">
        <v>79</v>
      </c>
      <c r="F1" s="9" t="s">
        <v>37</v>
      </c>
      <c r="G1" s="9" t="s">
        <v>38</v>
      </c>
      <c r="I1" s="9" t="s">
        <v>39</v>
      </c>
      <c r="J1" s="9" t="s">
        <v>40</v>
      </c>
      <c r="K1" s="9" t="s">
        <v>41</v>
      </c>
      <c r="L1" s="9" t="s">
        <v>42</v>
      </c>
      <c r="M1" s="9" t="s">
        <v>43</v>
      </c>
      <c r="N1" s="9" t="s">
        <v>44</v>
      </c>
      <c r="O1" s="9" t="s">
        <v>45</v>
      </c>
      <c r="P1" s="9" t="s">
        <v>46</v>
      </c>
      <c r="Q1" s="9" t="s">
        <v>47</v>
      </c>
      <c r="R1" s="9" t="s">
        <v>48</v>
      </c>
      <c r="S1" s="9" t="s">
        <v>49</v>
      </c>
      <c r="T1" s="9" t="s">
        <v>50</v>
      </c>
    </row>
    <row r="2" spans="1:20" x14ac:dyDescent="0.25">
      <c r="A2" s="1">
        <v>41550</v>
      </c>
      <c r="B2" s="1" t="s">
        <v>75</v>
      </c>
      <c r="C2" s="1" t="str">
        <f>IF(B2="Schneider","Schneider","Brodeur")</f>
        <v>Schneider</v>
      </c>
      <c r="D2" s="3">
        <f>IF(C2=C1,D1+1,1)</f>
        <v>1</v>
      </c>
      <c r="F2">
        <v>60</v>
      </c>
      <c r="G2">
        <v>0</v>
      </c>
      <c r="I2">
        <v>3</v>
      </c>
      <c r="J2">
        <v>59</v>
      </c>
      <c r="K2">
        <v>36</v>
      </c>
      <c r="L2" s="2">
        <v>0.621</v>
      </c>
      <c r="M2">
        <v>36</v>
      </c>
      <c r="N2">
        <v>26</v>
      </c>
      <c r="O2" s="2">
        <v>0.58099999999999996</v>
      </c>
      <c r="P2">
        <v>27</v>
      </c>
      <c r="Q2">
        <v>21</v>
      </c>
      <c r="R2" s="2">
        <v>0.56299999999999994</v>
      </c>
      <c r="S2" s="2">
        <v>0</v>
      </c>
      <c r="T2" s="2">
        <v>0.85699999999999998</v>
      </c>
    </row>
    <row r="3" spans="1:20" x14ac:dyDescent="0.25">
      <c r="A3" s="1">
        <v>41551</v>
      </c>
      <c r="B3" s="1" t="e">
        <v>#N/A</v>
      </c>
      <c r="C3" s="1" t="s">
        <v>64</v>
      </c>
      <c r="D3" s="3">
        <f t="shared" ref="D3:D66" si="0">IF(C3=C2,D2+1,1)</f>
        <v>1</v>
      </c>
      <c r="E3" s="3">
        <f>A3-A2</f>
        <v>1</v>
      </c>
      <c r="F3">
        <v>65</v>
      </c>
      <c r="G3">
        <v>3</v>
      </c>
      <c r="I3">
        <v>3</v>
      </c>
      <c r="J3">
        <v>55</v>
      </c>
      <c r="K3">
        <v>39</v>
      </c>
      <c r="L3" s="2">
        <v>0.58499999999999996</v>
      </c>
      <c r="M3">
        <v>41</v>
      </c>
      <c r="N3">
        <v>30</v>
      </c>
      <c r="O3" s="2">
        <v>0.57699999999999996</v>
      </c>
      <c r="P3">
        <v>29</v>
      </c>
      <c r="Q3">
        <v>26</v>
      </c>
      <c r="R3" s="2">
        <v>0.52700000000000002</v>
      </c>
      <c r="S3" s="2">
        <v>0.10299999999999999</v>
      </c>
      <c r="T3" s="2">
        <v>0.88500000000000001</v>
      </c>
    </row>
    <row r="4" spans="1:20" x14ac:dyDescent="0.25">
      <c r="A4" s="1">
        <v>41554</v>
      </c>
      <c r="B4" s="1" t="e">
        <v>#N/A</v>
      </c>
      <c r="C4" s="1" t="s">
        <v>64</v>
      </c>
      <c r="D4" s="3">
        <f t="shared" si="0"/>
        <v>2</v>
      </c>
      <c r="E4" s="3">
        <f t="shared" ref="E4:E67" si="1">A4-A3</f>
        <v>3</v>
      </c>
      <c r="F4">
        <v>65</v>
      </c>
      <c r="G4">
        <v>4</v>
      </c>
      <c r="I4">
        <v>4</v>
      </c>
      <c r="J4">
        <v>49</v>
      </c>
      <c r="K4">
        <v>55</v>
      </c>
      <c r="L4" s="2">
        <v>0.47099999999999997</v>
      </c>
      <c r="M4">
        <v>36</v>
      </c>
      <c r="N4">
        <v>38</v>
      </c>
      <c r="O4" s="2">
        <v>0.48599999999999999</v>
      </c>
      <c r="P4">
        <v>25</v>
      </c>
      <c r="Q4">
        <v>27</v>
      </c>
      <c r="R4" s="2">
        <v>0.48099999999999998</v>
      </c>
      <c r="S4" s="2">
        <v>0.16</v>
      </c>
      <c r="T4" s="2">
        <v>0.85199999999999998</v>
      </c>
    </row>
    <row r="5" spans="1:20" x14ac:dyDescent="0.25">
      <c r="A5" s="1">
        <v>41555</v>
      </c>
      <c r="B5" s="1" t="s">
        <v>75</v>
      </c>
      <c r="C5" s="1" t="str">
        <f t="shared" ref="C5:C65" si="2">IF(B5="Schneider","Schneider","Brodeur")</f>
        <v>Schneider</v>
      </c>
      <c r="D5" s="3">
        <f t="shared" si="0"/>
        <v>1</v>
      </c>
      <c r="E5" s="3">
        <f t="shared" si="1"/>
        <v>1</v>
      </c>
      <c r="F5">
        <v>62.3</v>
      </c>
      <c r="G5">
        <v>2</v>
      </c>
      <c r="I5">
        <v>3</v>
      </c>
      <c r="J5">
        <v>36</v>
      </c>
      <c r="K5">
        <v>58</v>
      </c>
      <c r="L5" s="2">
        <v>0.38300000000000001</v>
      </c>
      <c r="M5">
        <v>31</v>
      </c>
      <c r="N5">
        <v>42</v>
      </c>
      <c r="O5" s="2">
        <v>0.42499999999999999</v>
      </c>
      <c r="P5">
        <v>23</v>
      </c>
      <c r="Q5">
        <v>32</v>
      </c>
      <c r="R5" s="2">
        <v>0.41799999999999998</v>
      </c>
      <c r="S5" s="2">
        <v>8.6999999999999994E-2</v>
      </c>
      <c r="T5" s="2">
        <v>0.90600000000000003</v>
      </c>
    </row>
    <row r="6" spans="1:20" x14ac:dyDescent="0.25">
      <c r="A6" s="1">
        <v>41558</v>
      </c>
      <c r="B6" s="1" t="e">
        <v>#N/A</v>
      </c>
      <c r="C6" s="1" t="s">
        <v>64</v>
      </c>
      <c r="D6" s="3">
        <f t="shared" si="0"/>
        <v>1</v>
      </c>
      <c r="E6" s="3">
        <f t="shared" si="1"/>
        <v>3</v>
      </c>
      <c r="F6">
        <v>60</v>
      </c>
      <c r="G6">
        <v>2</v>
      </c>
      <c r="I6">
        <v>3</v>
      </c>
      <c r="J6">
        <v>49</v>
      </c>
      <c r="K6">
        <v>55</v>
      </c>
      <c r="L6" s="2">
        <v>0.47099999999999997</v>
      </c>
      <c r="M6">
        <v>32</v>
      </c>
      <c r="N6">
        <v>44</v>
      </c>
      <c r="O6" s="2">
        <v>0.42099999999999999</v>
      </c>
      <c r="P6">
        <v>21</v>
      </c>
      <c r="Q6">
        <v>29</v>
      </c>
      <c r="R6" s="2">
        <v>0.42</v>
      </c>
      <c r="S6" s="2">
        <v>9.5000000000000001E-2</v>
      </c>
      <c r="T6" s="2">
        <v>0.89700000000000002</v>
      </c>
    </row>
    <row r="7" spans="1:20" x14ac:dyDescent="0.25">
      <c r="A7" s="1">
        <v>41560</v>
      </c>
      <c r="B7" s="1" t="s">
        <v>75</v>
      </c>
      <c r="C7" s="1" t="str">
        <f t="shared" si="2"/>
        <v>Schneider</v>
      </c>
      <c r="D7" s="3">
        <f t="shared" si="0"/>
        <v>1</v>
      </c>
      <c r="E7" s="3">
        <f t="shared" si="1"/>
        <v>2</v>
      </c>
      <c r="F7">
        <v>60</v>
      </c>
      <c r="G7">
        <v>0</v>
      </c>
      <c r="H7">
        <f>SUM(G2:G7)</f>
        <v>11</v>
      </c>
      <c r="I7">
        <v>3</v>
      </c>
      <c r="J7">
        <v>55</v>
      </c>
      <c r="K7">
        <v>56</v>
      </c>
      <c r="L7" s="2">
        <v>0.496</v>
      </c>
      <c r="M7">
        <v>36</v>
      </c>
      <c r="N7">
        <v>47</v>
      </c>
      <c r="O7" s="2">
        <v>0.434</v>
      </c>
      <c r="P7">
        <v>24</v>
      </c>
      <c r="Q7">
        <v>35</v>
      </c>
      <c r="R7" s="2">
        <v>0.40699999999999997</v>
      </c>
      <c r="S7" s="2">
        <v>0</v>
      </c>
      <c r="T7" s="2">
        <v>0.91400000000000003</v>
      </c>
    </row>
    <row r="8" spans="1:20" x14ac:dyDescent="0.25">
      <c r="A8" s="1">
        <v>41564</v>
      </c>
      <c r="B8" s="1" t="e">
        <v>#N/A</v>
      </c>
      <c r="C8" s="1" t="s">
        <v>64</v>
      </c>
      <c r="D8" s="3">
        <f t="shared" si="0"/>
        <v>1</v>
      </c>
      <c r="E8" s="3">
        <f t="shared" si="1"/>
        <v>4</v>
      </c>
      <c r="F8">
        <v>60</v>
      </c>
      <c r="G8">
        <v>2</v>
      </c>
      <c r="H8">
        <f t="shared" ref="H8:H71" si="3">SUM(G3:G8)</f>
        <v>13</v>
      </c>
      <c r="I8">
        <v>5</v>
      </c>
      <c r="J8">
        <v>62</v>
      </c>
      <c r="K8">
        <v>37</v>
      </c>
      <c r="L8" s="2">
        <v>0.626</v>
      </c>
      <c r="M8">
        <v>52</v>
      </c>
      <c r="N8">
        <v>31</v>
      </c>
      <c r="O8" s="2">
        <v>0.627</v>
      </c>
      <c r="P8">
        <v>42</v>
      </c>
      <c r="Q8">
        <v>23</v>
      </c>
      <c r="R8" s="2">
        <v>0.64600000000000002</v>
      </c>
      <c r="S8" s="2">
        <v>4.8000000000000001E-2</v>
      </c>
      <c r="T8" s="2">
        <v>0.78300000000000003</v>
      </c>
    </row>
    <row r="9" spans="1:20" x14ac:dyDescent="0.25">
      <c r="A9" s="1">
        <v>41566</v>
      </c>
      <c r="B9" s="1" t="s">
        <v>75</v>
      </c>
      <c r="C9" s="1" t="str">
        <f t="shared" si="2"/>
        <v>Schneider</v>
      </c>
      <c r="D9" s="3">
        <f t="shared" si="0"/>
        <v>1</v>
      </c>
      <c r="E9" s="3">
        <f t="shared" si="1"/>
        <v>2</v>
      </c>
      <c r="F9">
        <v>60</v>
      </c>
      <c r="G9">
        <v>4</v>
      </c>
      <c r="H9">
        <f t="shared" si="3"/>
        <v>14</v>
      </c>
      <c r="I9">
        <v>0</v>
      </c>
      <c r="J9">
        <v>27</v>
      </c>
      <c r="K9">
        <v>37</v>
      </c>
      <c r="L9" s="2">
        <v>0.42199999999999999</v>
      </c>
      <c r="M9">
        <v>23</v>
      </c>
      <c r="N9">
        <v>28</v>
      </c>
      <c r="O9" s="2">
        <v>0.45100000000000001</v>
      </c>
      <c r="P9">
        <v>19</v>
      </c>
      <c r="Q9">
        <v>22</v>
      </c>
      <c r="R9" s="2">
        <v>0.46300000000000002</v>
      </c>
      <c r="S9" s="2">
        <v>0.21099999999999999</v>
      </c>
      <c r="T9" s="2">
        <v>1</v>
      </c>
    </row>
    <row r="10" spans="1:20" x14ac:dyDescent="0.25">
      <c r="A10" s="1">
        <v>41569</v>
      </c>
      <c r="B10" s="1" t="s">
        <v>75</v>
      </c>
      <c r="C10" s="1" t="str">
        <f t="shared" si="2"/>
        <v>Schneider</v>
      </c>
      <c r="D10" s="3">
        <f t="shared" si="0"/>
        <v>2</v>
      </c>
      <c r="E10" s="3">
        <f t="shared" si="1"/>
        <v>3</v>
      </c>
      <c r="F10">
        <v>60</v>
      </c>
      <c r="G10">
        <v>1</v>
      </c>
      <c r="H10">
        <f t="shared" si="3"/>
        <v>11</v>
      </c>
      <c r="I10">
        <v>4</v>
      </c>
      <c r="J10">
        <v>51</v>
      </c>
      <c r="K10">
        <v>46</v>
      </c>
      <c r="L10" s="2">
        <v>0.52600000000000002</v>
      </c>
      <c r="M10">
        <v>37</v>
      </c>
      <c r="N10">
        <v>33</v>
      </c>
      <c r="O10" s="2">
        <v>0.52900000000000003</v>
      </c>
      <c r="P10">
        <v>25</v>
      </c>
      <c r="Q10">
        <v>24</v>
      </c>
      <c r="R10" s="2">
        <v>0.51</v>
      </c>
      <c r="S10" s="2">
        <v>0.04</v>
      </c>
      <c r="T10" s="2">
        <v>0.83299999999999996</v>
      </c>
    </row>
    <row r="11" spans="1:20" x14ac:dyDescent="0.25">
      <c r="A11" s="1">
        <v>41571</v>
      </c>
      <c r="B11" s="1" t="s">
        <v>75</v>
      </c>
      <c r="C11" s="1" t="str">
        <f t="shared" si="2"/>
        <v>Schneider</v>
      </c>
      <c r="D11" s="3">
        <f t="shared" si="0"/>
        <v>3</v>
      </c>
      <c r="E11" s="3">
        <f t="shared" si="1"/>
        <v>2</v>
      </c>
      <c r="F11">
        <v>65</v>
      </c>
      <c r="G11">
        <v>2</v>
      </c>
      <c r="H11">
        <f t="shared" si="3"/>
        <v>11</v>
      </c>
      <c r="I11">
        <v>2</v>
      </c>
      <c r="J11">
        <v>47</v>
      </c>
      <c r="K11">
        <v>33</v>
      </c>
      <c r="L11" s="2">
        <v>0.58799999999999997</v>
      </c>
      <c r="M11">
        <v>41</v>
      </c>
      <c r="N11">
        <v>29</v>
      </c>
      <c r="O11" s="2">
        <v>0.58599999999999997</v>
      </c>
      <c r="P11">
        <v>30</v>
      </c>
      <c r="Q11">
        <v>21</v>
      </c>
      <c r="R11" s="2">
        <v>0.58799999999999997</v>
      </c>
      <c r="S11" s="2">
        <v>6.7000000000000004E-2</v>
      </c>
      <c r="T11" s="2">
        <v>0.90500000000000003</v>
      </c>
    </row>
    <row r="12" spans="1:20" x14ac:dyDescent="0.25">
      <c r="A12" s="1">
        <v>41573</v>
      </c>
      <c r="B12" s="1" t="e">
        <v>#N/A</v>
      </c>
      <c r="C12" s="1" t="s">
        <v>64</v>
      </c>
      <c r="D12" s="3">
        <f t="shared" si="0"/>
        <v>1</v>
      </c>
      <c r="E12" s="3">
        <f t="shared" si="1"/>
        <v>2</v>
      </c>
      <c r="F12">
        <v>60</v>
      </c>
      <c r="G12">
        <v>4</v>
      </c>
      <c r="H12">
        <f t="shared" si="3"/>
        <v>13</v>
      </c>
      <c r="I12">
        <v>3</v>
      </c>
      <c r="J12">
        <v>51</v>
      </c>
      <c r="K12">
        <v>43</v>
      </c>
      <c r="L12" s="2">
        <v>0.54300000000000004</v>
      </c>
      <c r="M12">
        <v>40</v>
      </c>
      <c r="N12">
        <v>36</v>
      </c>
      <c r="O12" s="2">
        <v>0.52600000000000002</v>
      </c>
      <c r="P12">
        <v>32</v>
      </c>
      <c r="Q12">
        <v>28</v>
      </c>
      <c r="R12" s="2">
        <v>0.53300000000000003</v>
      </c>
      <c r="S12" s="2">
        <v>0.125</v>
      </c>
      <c r="T12" s="2">
        <v>0.89300000000000002</v>
      </c>
    </row>
    <row r="13" spans="1:20" x14ac:dyDescent="0.25">
      <c r="A13" s="1">
        <v>41576</v>
      </c>
      <c r="B13" s="1" t="e">
        <v>#N/A</v>
      </c>
      <c r="C13" s="1" t="s">
        <v>64</v>
      </c>
      <c r="D13" s="3">
        <f t="shared" si="0"/>
        <v>2</v>
      </c>
      <c r="E13" s="3">
        <f t="shared" si="1"/>
        <v>3</v>
      </c>
      <c r="F13">
        <v>60</v>
      </c>
      <c r="G13">
        <v>2</v>
      </c>
      <c r="H13">
        <f t="shared" si="3"/>
        <v>15</v>
      </c>
      <c r="I13">
        <v>1</v>
      </c>
      <c r="J13">
        <v>34</v>
      </c>
      <c r="K13">
        <v>27</v>
      </c>
      <c r="L13" s="2">
        <v>0.55700000000000005</v>
      </c>
      <c r="M13">
        <v>28</v>
      </c>
      <c r="N13">
        <v>22</v>
      </c>
      <c r="O13" s="2">
        <v>0.56000000000000005</v>
      </c>
      <c r="P13">
        <v>22</v>
      </c>
      <c r="Q13">
        <v>17</v>
      </c>
      <c r="R13" s="2">
        <v>0.56399999999999995</v>
      </c>
      <c r="S13" s="2">
        <v>9.0999999999999998E-2</v>
      </c>
      <c r="T13" s="2">
        <v>0.94099999999999995</v>
      </c>
    </row>
    <row r="14" spans="1:20" x14ac:dyDescent="0.25">
      <c r="A14" s="1">
        <v>41580</v>
      </c>
      <c r="B14" s="1" t="e">
        <v>#N/A</v>
      </c>
      <c r="C14" s="1" t="s">
        <v>64</v>
      </c>
      <c r="D14" s="3">
        <f t="shared" si="0"/>
        <v>3</v>
      </c>
      <c r="E14" s="3">
        <f t="shared" si="1"/>
        <v>4</v>
      </c>
      <c r="F14">
        <v>60</v>
      </c>
      <c r="G14">
        <v>0</v>
      </c>
      <c r="H14">
        <f t="shared" si="3"/>
        <v>13</v>
      </c>
      <c r="I14">
        <v>1</v>
      </c>
      <c r="J14">
        <v>27</v>
      </c>
      <c r="K14">
        <v>34</v>
      </c>
      <c r="L14" s="2">
        <v>0.443</v>
      </c>
      <c r="M14">
        <v>20</v>
      </c>
      <c r="N14">
        <v>28</v>
      </c>
      <c r="O14" s="2">
        <v>0.41699999999999998</v>
      </c>
      <c r="P14">
        <v>14</v>
      </c>
      <c r="Q14">
        <v>21</v>
      </c>
      <c r="R14" s="2">
        <v>0.4</v>
      </c>
      <c r="S14" s="2">
        <v>0</v>
      </c>
      <c r="T14" s="2">
        <v>0.95199999999999996</v>
      </c>
    </row>
    <row r="15" spans="1:20" x14ac:dyDescent="0.25">
      <c r="A15" s="1">
        <v>41581</v>
      </c>
      <c r="B15" s="1" t="s">
        <v>75</v>
      </c>
      <c r="C15" s="1" t="str">
        <f t="shared" si="2"/>
        <v>Schneider</v>
      </c>
      <c r="D15" s="3">
        <f t="shared" si="0"/>
        <v>1</v>
      </c>
      <c r="E15" s="3">
        <f t="shared" si="1"/>
        <v>1</v>
      </c>
      <c r="F15">
        <v>60</v>
      </c>
      <c r="G15">
        <v>0</v>
      </c>
      <c r="H15">
        <f t="shared" si="3"/>
        <v>9</v>
      </c>
      <c r="I15">
        <v>4</v>
      </c>
      <c r="J15">
        <v>52</v>
      </c>
      <c r="K15">
        <v>37</v>
      </c>
      <c r="L15" s="2">
        <v>0.58399999999999996</v>
      </c>
      <c r="M15">
        <v>33</v>
      </c>
      <c r="N15">
        <v>27</v>
      </c>
      <c r="O15" s="2">
        <v>0.55000000000000004</v>
      </c>
      <c r="P15">
        <v>19</v>
      </c>
      <c r="Q15">
        <v>20</v>
      </c>
      <c r="R15" s="2">
        <v>0.48699999999999999</v>
      </c>
      <c r="S15" s="2">
        <v>0</v>
      </c>
      <c r="T15" s="2">
        <v>0.8</v>
      </c>
    </row>
    <row r="16" spans="1:20" x14ac:dyDescent="0.25">
      <c r="A16" s="1">
        <v>41585</v>
      </c>
      <c r="B16" s="1" t="e">
        <v>#N/A</v>
      </c>
      <c r="C16" s="1" t="s">
        <v>64</v>
      </c>
      <c r="D16" s="3">
        <f t="shared" si="0"/>
        <v>1</v>
      </c>
      <c r="E16" s="3">
        <f t="shared" si="1"/>
        <v>4</v>
      </c>
      <c r="F16">
        <v>60</v>
      </c>
      <c r="G16">
        <v>3</v>
      </c>
      <c r="H16">
        <f t="shared" si="3"/>
        <v>11</v>
      </c>
      <c r="I16">
        <v>0</v>
      </c>
      <c r="J16">
        <v>40</v>
      </c>
      <c r="K16">
        <v>46</v>
      </c>
      <c r="L16" s="2">
        <v>0.46500000000000002</v>
      </c>
      <c r="M16">
        <v>32</v>
      </c>
      <c r="N16">
        <v>31</v>
      </c>
      <c r="O16" s="2">
        <v>0.50800000000000001</v>
      </c>
      <c r="P16">
        <v>25</v>
      </c>
      <c r="Q16">
        <v>22</v>
      </c>
      <c r="R16" s="2">
        <v>0.53200000000000003</v>
      </c>
      <c r="S16" s="2">
        <v>0.12</v>
      </c>
      <c r="T16" s="2">
        <v>1</v>
      </c>
    </row>
    <row r="17" spans="1:20" x14ac:dyDescent="0.25">
      <c r="A17" s="1">
        <v>41586</v>
      </c>
      <c r="B17" s="1" t="s">
        <v>75</v>
      </c>
      <c r="C17" s="1" t="str">
        <f t="shared" si="2"/>
        <v>Schneider</v>
      </c>
      <c r="D17" s="3">
        <f t="shared" si="0"/>
        <v>1</v>
      </c>
      <c r="E17" s="3">
        <f t="shared" si="1"/>
        <v>1</v>
      </c>
      <c r="F17">
        <v>65</v>
      </c>
      <c r="G17">
        <v>1</v>
      </c>
      <c r="H17">
        <f t="shared" si="3"/>
        <v>10</v>
      </c>
      <c r="I17">
        <v>1</v>
      </c>
      <c r="J17">
        <v>60</v>
      </c>
      <c r="K17">
        <v>52</v>
      </c>
      <c r="L17" s="2">
        <v>0.53600000000000003</v>
      </c>
      <c r="M17">
        <v>47</v>
      </c>
      <c r="N17">
        <v>42</v>
      </c>
      <c r="O17" s="2">
        <v>0.52800000000000002</v>
      </c>
      <c r="P17">
        <v>35</v>
      </c>
      <c r="Q17">
        <v>28</v>
      </c>
      <c r="R17" s="2">
        <v>0.55600000000000005</v>
      </c>
      <c r="S17" s="2">
        <v>2.9000000000000001E-2</v>
      </c>
      <c r="T17" s="2">
        <v>0.96399999999999997</v>
      </c>
    </row>
    <row r="18" spans="1:20" x14ac:dyDescent="0.25">
      <c r="A18" s="1">
        <v>41588</v>
      </c>
      <c r="B18" s="1" t="e">
        <v>#N/A</v>
      </c>
      <c r="C18" s="1" t="s">
        <v>64</v>
      </c>
      <c r="D18" s="3">
        <f t="shared" si="0"/>
        <v>1</v>
      </c>
      <c r="E18" s="3">
        <f t="shared" si="1"/>
        <v>2</v>
      </c>
      <c r="F18">
        <v>60</v>
      </c>
      <c r="G18">
        <v>5</v>
      </c>
      <c r="H18">
        <f t="shared" si="3"/>
        <v>11</v>
      </c>
      <c r="I18">
        <v>0</v>
      </c>
      <c r="J18">
        <v>36</v>
      </c>
      <c r="K18">
        <v>22</v>
      </c>
      <c r="L18" s="2">
        <v>0.621</v>
      </c>
      <c r="M18">
        <v>27</v>
      </c>
      <c r="N18">
        <v>19</v>
      </c>
      <c r="O18" s="2">
        <v>0.58699999999999997</v>
      </c>
      <c r="P18">
        <v>23</v>
      </c>
      <c r="Q18">
        <v>15</v>
      </c>
      <c r="R18" s="2">
        <v>0.60499999999999998</v>
      </c>
      <c r="S18" s="2">
        <v>0.217</v>
      </c>
      <c r="T18" s="2">
        <v>1</v>
      </c>
    </row>
    <row r="19" spans="1:20" x14ac:dyDescent="0.25">
      <c r="A19" s="1">
        <v>41590</v>
      </c>
      <c r="B19" s="1" t="e">
        <v>#N/A</v>
      </c>
      <c r="C19" s="1" t="s">
        <v>64</v>
      </c>
      <c r="D19" s="3">
        <f t="shared" si="0"/>
        <v>2</v>
      </c>
      <c r="E19" s="3">
        <f t="shared" si="1"/>
        <v>2</v>
      </c>
      <c r="F19">
        <v>60</v>
      </c>
      <c r="G19">
        <v>3</v>
      </c>
      <c r="H19">
        <f t="shared" si="3"/>
        <v>12</v>
      </c>
      <c r="I19">
        <v>2</v>
      </c>
      <c r="J19">
        <v>51</v>
      </c>
      <c r="K19">
        <v>63</v>
      </c>
      <c r="L19" s="2">
        <v>0.44700000000000001</v>
      </c>
      <c r="M19">
        <v>35</v>
      </c>
      <c r="N19">
        <v>45</v>
      </c>
      <c r="O19" s="2">
        <v>0.438</v>
      </c>
      <c r="P19">
        <v>28</v>
      </c>
      <c r="Q19">
        <v>35</v>
      </c>
      <c r="R19" s="2">
        <v>0.44400000000000001</v>
      </c>
      <c r="S19" s="2">
        <v>0.107</v>
      </c>
      <c r="T19" s="2">
        <v>0.94299999999999995</v>
      </c>
    </row>
    <row r="20" spans="1:20" x14ac:dyDescent="0.25">
      <c r="A20" s="1">
        <v>41593</v>
      </c>
      <c r="B20" s="1" t="s">
        <v>75</v>
      </c>
      <c r="C20" s="1" t="str">
        <f t="shared" si="2"/>
        <v>Schneider</v>
      </c>
      <c r="D20" s="3">
        <f t="shared" si="0"/>
        <v>1</v>
      </c>
      <c r="E20" s="3">
        <f t="shared" si="1"/>
        <v>3</v>
      </c>
      <c r="F20">
        <v>60</v>
      </c>
      <c r="G20">
        <v>0</v>
      </c>
      <c r="H20">
        <f t="shared" si="3"/>
        <v>12</v>
      </c>
      <c r="I20">
        <v>2</v>
      </c>
      <c r="J20">
        <v>44</v>
      </c>
      <c r="K20">
        <v>40</v>
      </c>
      <c r="L20" s="2">
        <v>0.52400000000000002</v>
      </c>
      <c r="M20">
        <v>35</v>
      </c>
      <c r="N20">
        <v>27</v>
      </c>
      <c r="O20" s="2">
        <v>0.56499999999999995</v>
      </c>
      <c r="P20">
        <v>26</v>
      </c>
      <c r="Q20">
        <v>21</v>
      </c>
      <c r="R20" s="2">
        <v>0.55300000000000005</v>
      </c>
      <c r="S20" s="2">
        <v>0</v>
      </c>
      <c r="T20" s="2">
        <v>0.90500000000000003</v>
      </c>
    </row>
    <row r="21" spans="1:20" x14ac:dyDescent="0.25">
      <c r="A21" s="1">
        <v>41594</v>
      </c>
      <c r="B21" s="1" t="e">
        <v>#N/A</v>
      </c>
      <c r="C21" s="1" t="s">
        <v>64</v>
      </c>
      <c r="D21" s="3">
        <f t="shared" si="0"/>
        <v>1</v>
      </c>
      <c r="E21" s="3">
        <f t="shared" si="1"/>
        <v>1</v>
      </c>
      <c r="F21">
        <v>60</v>
      </c>
      <c r="G21">
        <v>4</v>
      </c>
      <c r="H21">
        <f t="shared" si="3"/>
        <v>16</v>
      </c>
      <c r="I21">
        <v>1</v>
      </c>
      <c r="J21">
        <v>38</v>
      </c>
      <c r="K21">
        <v>46</v>
      </c>
      <c r="L21" s="2">
        <v>0.45200000000000001</v>
      </c>
      <c r="M21">
        <v>30</v>
      </c>
      <c r="N21">
        <v>35</v>
      </c>
      <c r="O21" s="2">
        <v>0.46200000000000002</v>
      </c>
      <c r="P21">
        <v>22</v>
      </c>
      <c r="Q21">
        <v>28</v>
      </c>
      <c r="R21" s="2">
        <v>0.44</v>
      </c>
      <c r="S21" s="2">
        <v>0.182</v>
      </c>
      <c r="T21" s="2">
        <v>0.96399999999999997</v>
      </c>
    </row>
    <row r="22" spans="1:20" x14ac:dyDescent="0.25">
      <c r="A22" s="1">
        <v>41598</v>
      </c>
      <c r="B22" s="1" t="e">
        <v>#N/A</v>
      </c>
      <c r="C22" s="1" t="s">
        <v>64</v>
      </c>
      <c r="D22" s="3">
        <f t="shared" si="0"/>
        <v>2</v>
      </c>
      <c r="E22" s="3">
        <f t="shared" si="1"/>
        <v>4</v>
      </c>
      <c r="F22">
        <v>62</v>
      </c>
      <c r="G22">
        <v>4</v>
      </c>
      <c r="H22">
        <f t="shared" si="3"/>
        <v>17</v>
      </c>
      <c r="I22">
        <v>3</v>
      </c>
      <c r="J22">
        <v>53</v>
      </c>
      <c r="K22">
        <v>47</v>
      </c>
      <c r="L22" s="2">
        <v>0.53</v>
      </c>
      <c r="M22">
        <v>39</v>
      </c>
      <c r="N22">
        <v>33</v>
      </c>
      <c r="O22" s="2">
        <v>0.54200000000000004</v>
      </c>
      <c r="P22">
        <v>26</v>
      </c>
      <c r="Q22">
        <v>25</v>
      </c>
      <c r="R22" s="2">
        <v>0.51</v>
      </c>
      <c r="S22" s="2">
        <v>0.154</v>
      </c>
      <c r="T22" s="2">
        <v>0.88</v>
      </c>
    </row>
    <row r="23" spans="1:20" x14ac:dyDescent="0.25">
      <c r="A23" s="1">
        <v>41599</v>
      </c>
      <c r="B23" s="1" t="s">
        <v>75</v>
      </c>
      <c r="C23" s="1" t="str">
        <f t="shared" si="2"/>
        <v>Schneider</v>
      </c>
      <c r="D23" s="3">
        <f t="shared" si="0"/>
        <v>1</v>
      </c>
      <c r="E23" s="3">
        <f t="shared" si="1"/>
        <v>1</v>
      </c>
      <c r="F23">
        <v>62.5</v>
      </c>
      <c r="G23">
        <v>2</v>
      </c>
      <c r="H23">
        <f t="shared" si="3"/>
        <v>18</v>
      </c>
      <c r="I23">
        <v>1</v>
      </c>
      <c r="J23">
        <v>38</v>
      </c>
      <c r="K23">
        <v>76</v>
      </c>
      <c r="L23" s="2">
        <v>0.33300000000000002</v>
      </c>
      <c r="M23">
        <v>29</v>
      </c>
      <c r="N23">
        <v>56</v>
      </c>
      <c r="O23" s="2">
        <v>0.34100000000000003</v>
      </c>
      <c r="P23">
        <v>15</v>
      </c>
      <c r="Q23">
        <v>35</v>
      </c>
      <c r="R23" s="2">
        <v>0.3</v>
      </c>
      <c r="S23" s="2">
        <v>0.13300000000000001</v>
      </c>
      <c r="T23" s="2">
        <v>0.97099999999999997</v>
      </c>
    </row>
    <row r="24" spans="1:20" x14ac:dyDescent="0.25">
      <c r="A24" s="1">
        <v>41601</v>
      </c>
      <c r="B24" s="1" t="e">
        <v>#N/A</v>
      </c>
      <c r="C24" s="1" t="s">
        <v>64</v>
      </c>
      <c r="D24" s="3">
        <f t="shared" si="0"/>
        <v>1</v>
      </c>
      <c r="E24" s="3">
        <f t="shared" si="1"/>
        <v>2</v>
      </c>
      <c r="F24">
        <v>60</v>
      </c>
      <c r="G24">
        <v>1</v>
      </c>
      <c r="H24">
        <f t="shared" si="3"/>
        <v>14</v>
      </c>
      <c r="I24">
        <v>2</v>
      </c>
      <c r="J24">
        <v>45</v>
      </c>
      <c r="K24">
        <v>57</v>
      </c>
      <c r="L24" s="2">
        <v>0.441</v>
      </c>
      <c r="M24">
        <v>27</v>
      </c>
      <c r="N24">
        <v>41</v>
      </c>
      <c r="O24" s="2">
        <v>0.39700000000000002</v>
      </c>
      <c r="P24">
        <v>19</v>
      </c>
      <c r="Q24">
        <v>30</v>
      </c>
      <c r="R24" s="2">
        <v>0.38800000000000001</v>
      </c>
      <c r="S24" s="2">
        <v>5.2999999999999999E-2</v>
      </c>
      <c r="T24" s="2">
        <v>0.93300000000000005</v>
      </c>
    </row>
    <row r="25" spans="1:20" x14ac:dyDescent="0.25">
      <c r="A25" s="1">
        <v>41603</v>
      </c>
      <c r="B25" s="1" t="e">
        <v>#N/A</v>
      </c>
      <c r="C25" s="1" t="s">
        <v>64</v>
      </c>
      <c r="D25" s="3">
        <f t="shared" si="0"/>
        <v>2</v>
      </c>
      <c r="E25" s="3">
        <f t="shared" si="1"/>
        <v>2</v>
      </c>
      <c r="F25">
        <v>60</v>
      </c>
      <c r="G25">
        <v>1</v>
      </c>
      <c r="H25">
        <f t="shared" si="3"/>
        <v>12</v>
      </c>
      <c r="I25">
        <v>3</v>
      </c>
      <c r="J25">
        <v>49</v>
      </c>
      <c r="K25">
        <v>30</v>
      </c>
      <c r="L25" s="2">
        <v>0.62</v>
      </c>
      <c r="M25">
        <v>35</v>
      </c>
      <c r="N25">
        <v>24</v>
      </c>
      <c r="O25" s="2">
        <v>0.59299999999999997</v>
      </c>
      <c r="P25">
        <v>26</v>
      </c>
      <c r="Q25">
        <v>22</v>
      </c>
      <c r="R25" s="2">
        <v>0.54200000000000004</v>
      </c>
      <c r="S25" s="2">
        <v>3.7999999999999999E-2</v>
      </c>
      <c r="T25" s="2">
        <v>0.86399999999999999</v>
      </c>
    </row>
    <row r="26" spans="1:20" x14ac:dyDescent="0.25">
      <c r="A26" s="1">
        <v>41605</v>
      </c>
      <c r="B26" s="1" t="e">
        <v>#N/A</v>
      </c>
      <c r="C26" s="1" t="s">
        <v>64</v>
      </c>
      <c r="D26" s="3">
        <f t="shared" si="0"/>
        <v>3</v>
      </c>
      <c r="E26" s="3">
        <f t="shared" si="1"/>
        <v>2</v>
      </c>
      <c r="F26">
        <v>60</v>
      </c>
      <c r="G26">
        <v>3</v>
      </c>
      <c r="H26">
        <f t="shared" si="3"/>
        <v>15</v>
      </c>
      <c r="I26">
        <v>4</v>
      </c>
      <c r="J26">
        <v>45</v>
      </c>
      <c r="K26">
        <v>33</v>
      </c>
      <c r="L26" s="2">
        <v>0.57699999999999996</v>
      </c>
      <c r="M26">
        <v>34</v>
      </c>
      <c r="N26">
        <v>27</v>
      </c>
      <c r="O26" s="2">
        <v>0.55700000000000005</v>
      </c>
      <c r="P26">
        <v>22</v>
      </c>
      <c r="Q26">
        <v>22</v>
      </c>
      <c r="R26" s="2">
        <v>0.5</v>
      </c>
      <c r="S26" s="2">
        <v>0.13600000000000001</v>
      </c>
      <c r="T26" s="2">
        <v>0.81799999999999995</v>
      </c>
    </row>
    <row r="27" spans="1:20" x14ac:dyDescent="0.25">
      <c r="A27" s="1">
        <v>41607</v>
      </c>
      <c r="B27" s="1" t="s">
        <v>75</v>
      </c>
      <c r="C27" s="1" t="str">
        <f t="shared" si="2"/>
        <v>Schneider</v>
      </c>
      <c r="D27" s="3">
        <f t="shared" si="0"/>
        <v>1</v>
      </c>
      <c r="E27" s="3">
        <f t="shared" si="1"/>
        <v>2</v>
      </c>
      <c r="F27">
        <v>60</v>
      </c>
      <c r="G27">
        <v>5</v>
      </c>
      <c r="H27">
        <f t="shared" si="3"/>
        <v>16</v>
      </c>
      <c r="I27">
        <v>2</v>
      </c>
      <c r="J27">
        <v>68</v>
      </c>
      <c r="K27">
        <v>38</v>
      </c>
      <c r="L27" s="2">
        <v>0.64200000000000002</v>
      </c>
      <c r="M27">
        <v>48</v>
      </c>
      <c r="N27">
        <v>24</v>
      </c>
      <c r="O27" s="2">
        <v>0.66700000000000004</v>
      </c>
      <c r="P27">
        <v>31</v>
      </c>
      <c r="Q27">
        <v>18</v>
      </c>
      <c r="R27" s="2">
        <v>0.63300000000000001</v>
      </c>
      <c r="S27" s="2">
        <v>0.161</v>
      </c>
      <c r="T27" s="2">
        <v>0.88900000000000001</v>
      </c>
    </row>
    <row r="28" spans="1:20" x14ac:dyDescent="0.25">
      <c r="A28" s="1">
        <v>41608</v>
      </c>
      <c r="B28" s="1" t="s">
        <v>75</v>
      </c>
      <c r="C28" s="1" t="str">
        <f t="shared" si="2"/>
        <v>Schneider</v>
      </c>
      <c r="D28" s="3">
        <f t="shared" si="0"/>
        <v>2</v>
      </c>
      <c r="E28" s="3">
        <f t="shared" si="1"/>
        <v>1</v>
      </c>
      <c r="F28">
        <v>64.3</v>
      </c>
      <c r="G28">
        <v>1</v>
      </c>
      <c r="H28">
        <f t="shared" si="3"/>
        <v>13</v>
      </c>
      <c r="I28">
        <v>0</v>
      </c>
      <c r="J28">
        <v>52</v>
      </c>
      <c r="K28">
        <v>35</v>
      </c>
      <c r="L28" s="2">
        <v>0.59799999999999998</v>
      </c>
      <c r="M28">
        <v>38</v>
      </c>
      <c r="N28">
        <v>27</v>
      </c>
      <c r="O28" s="2">
        <v>0.58499999999999996</v>
      </c>
      <c r="P28">
        <v>24</v>
      </c>
      <c r="Q28">
        <v>15</v>
      </c>
      <c r="R28" s="2">
        <v>0.61499999999999999</v>
      </c>
      <c r="S28" s="2">
        <v>4.2000000000000003E-2</v>
      </c>
      <c r="T28" s="2">
        <v>1</v>
      </c>
    </row>
    <row r="29" spans="1:20" x14ac:dyDescent="0.25">
      <c r="A29" s="1">
        <v>41610</v>
      </c>
      <c r="B29" s="1" t="e">
        <v>#N/A</v>
      </c>
      <c r="C29" s="1" t="s">
        <v>64</v>
      </c>
      <c r="D29" s="3">
        <f t="shared" si="0"/>
        <v>1</v>
      </c>
      <c r="E29" s="3">
        <f t="shared" si="1"/>
        <v>2</v>
      </c>
      <c r="F29">
        <v>60</v>
      </c>
      <c r="G29">
        <v>2</v>
      </c>
      <c r="H29">
        <f t="shared" si="3"/>
        <v>13</v>
      </c>
      <c r="I29">
        <v>3</v>
      </c>
      <c r="J29">
        <v>63</v>
      </c>
      <c r="K29">
        <v>39</v>
      </c>
      <c r="L29" s="2">
        <v>0.61799999999999999</v>
      </c>
      <c r="M29">
        <v>41</v>
      </c>
      <c r="N29">
        <v>26</v>
      </c>
      <c r="O29" s="2">
        <v>0.61199999999999999</v>
      </c>
      <c r="P29">
        <v>30</v>
      </c>
      <c r="Q29">
        <v>17</v>
      </c>
      <c r="R29" s="2">
        <v>0.63800000000000001</v>
      </c>
      <c r="S29" s="2">
        <v>6.7000000000000004E-2</v>
      </c>
      <c r="T29" s="2">
        <v>0.82399999999999995</v>
      </c>
    </row>
    <row r="30" spans="1:20" x14ac:dyDescent="0.25">
      <c r="A30" s="1">
        <v>41612</v>
      </c>
      <c r="B30" s="1" t="s">
        <v>75</v>
      </c>
      <c r="C30" s="1" t="str">
        <f t="shared" si="2"/>
        <v>Schneider</v>
      </c>
      <c r="D30" s="3">
        <f t="shared" si="0"/>
        <v>1</v>
      </c>
      <c r="E30" s="3">
        <f t="shared" si="1"/>
        <v>2</v>
      </c>
      <c r="F30">
        <v>65</v>
      </c>
      <c r="G30">
        <v>3</v>
      </c>
      <c r="H30">
        <f t="shared" si="3"/>
        <v>15</v>
      </c>
      <c r="I30">
        <v>3</v>
      </c>
      <c r="J30">
        <v>64</v>
      </c>
      <c r="K30">
        <v>44</v>
      </c>
      <c r="L30" s="2">
        <v>0.59299999999999997</v>
      </c>
      <c r="M30">
        <v>50</v>
      </c>
      <c r="N30">
        <v>38</v>
      </c>
      <c r="O30" s="2">
        <v>0.56799999999999995</v>
      </c>
      <c r="P30">
        <v>34</v>
      </c>
      <c r="Q30">
        <v>30</v>
      </c>
      <c r="R30" s="2">
        <v>0.53100000000000003</v>
      </c>
      <c r="S30" s="2">
        <v>8.7999999999999995E-2</v>
      </c>
      <c r="T30" s="2">
        <v>0.9</v>
      </c>
    </row>
    <row r="31" spans="1:20" x14ac:dyDescent="0.25">
      <c r="A31" s="1">
        <v>41614</v>
      </c>
      <c r="B31" s="1" t="s">
        <v>75</v>
      </c>
      <c r="C31" s="1" t="str">
        <f t="shared" si="2"/>
        <v>Schneider</v>
      </c>
      <c r="D31" s="3">
        <f t="shared" si="0"/>
        <v>2</v>
      </c>
      <c r="E31" s="3">
        <f t="shared" si="1"/>
        <v>2</v>
      </c>
      <c r="F31">
        <v>60</v>
      </c>
      <c r="G31">
        <v>1</v>
      </c>
      <c r="H31">
        <f t="shared" si="3"/>
        <v>15</v>
      </c>
      <c r="I31">
        <v>3</v>
      </c>
      <c r="J31">
        <v>26</v>
      </c>
      <c r="K31">
        <v>31</v>
      </c>
      <c r="L31" s="2">
        <v>0.45600000000000002</v>
      </c>
      <c r="M31">
        <v>19</v>
      </c>
      <c r="N31">
        <v>28</v>
      </c>
      <c r="O31" s="2">
        <v>0.40400000000000003</v>
      </c>
      <c r="P31">
        <v>11</v>
      </c>
      <c r="Q31">
        <v>21</v>
      </c>
      <c r="R31" s="2">
        <v>0.34399999999999997</v>
      </c>
      <c r="S31" s="2">
        <v>9.0999999999999998E-2</v>
      </c>
      <c r="T31" s="2">
        <v>0.85699999999999998</v>
      </c>
    </row>
    <row r="32" spans="1:20" x14ac:dyDescent="0.25">
      <c r="A32" s="1">
        <v>41615</v>
      </c>
      <c r="B32" s="1" t="e">
        <v>#N/A</v>
      </c>
      <c r="C32" s="4" t="s">
        <v>64</v>
      </c>
      <c r="D32" s="3">
        <f t="shared" si="0"/>
        <v>1</v>
      </c>
      <c r="E32" s="3">
        <f t="shared" si="1"/>
        <v>1</v>
      </c>
      <c r="F32">
        <v>61.2</v>
      </c>
      <c r="G32" s="5">
        <v>4</v>
      </c>
      <c r="H32">
        <f t="shared" si="3"/>
        <v>16</v>
      </c>
      <c r="I32">
        <v>3</v>
      </c>
      <c r="J32">
        <v>48</v>
      </c>
      <c r="K32">
        <v>61</v>
      </c>
      <c r="L32" s="2">
        <v>0.44</v>
      </c>
      <c r="M32">
        <v>36</v>
      </c>
      <c r="N32">
        <v>38</v>
      </c>
      <c r="O32" s="2">
        <v>0.48599999999999999</v>
      </c>
      <c r="P32">
        <v>24</v>
      </c>
      <c r="Q32">
        <v>24</v>
      </c>
      <c r="R32" s="2">
        <v>0.5</v>
      </c>
      <c r="S32" s="2">
        <v>0.16700000000000001</v>
      </c>
      <c r="T32" s="2">
        <v>0.875</v>
      </c>
    </row>
    <row r="33" spans="1:20" x14ac:dyDescent="0.25">
      <c r="A33" s="1">
        <v>41618</v>
      </c>
      <c r="B33" s="1" t="e">
        <v>#N/A</v>
      </c>
      <c r="C33" s="4" t="s">
        <v>64</v>
      </c>
      <c r="D33" s="3">
        <f t="shared" si="0"/>
        <v>2</v>
      </c>
      <c r="E33" s="3">
        <f t="shared" si="1"/>
        <v>3</v>
      </c>
      <c r="F33">
        <v>60</v>
      </c>
      <c r="G33" s="5">
        <v>4</v>
      </c>
      <c r="H33">
        <f t="shared" si="3"/>
        <v>15</v>
      </c>
      <c r="I33">
        <v>5</v>
      </c>
      <c r="J33">
        <v>53</v>
      </c>
      <c r="K33">
        <v>27</v>
      </c>
      <c r="L33" s="2">
        <v>0.66300000000000003</v>
      </c>
      <c r="M33">
        <v>42</v>
      </c>
      <c r="N33">
        <v>25</v>
      </c>
      <c r="O33" s="2">
        <v>0.627</v>
      </c>
      <c r="P33">
        <v>34</v>
      </c>
      <c r="Q33">
        <v>23</v>
      </c>
      <c r="R33" s="2">
        <v>0.59599999999999997</v>
      </c>
      <c r="S33" s="2">
        <v>0.11799999999999999</v>
      </c>
      <c r="T33" s="2">
        <v>0.78300000000000003</v>
      </c>
    </row>
    <row r="34" spans="1:20" x14ac:dyDescent="0.25">
      <c r="A34" s="1">
        <v>41621</v>
      </c>
      <c r="B34" s="1" t="s">
        <v>75</v>
      </c>
      <c r="C34" s="4" t="str">
        <f t="shared" si="2"/>
        <v>Schneider</v>
      </c>
      <c r="D34" s="3">
        <f t="shared" si="0"/>
        <v>1</v>
      </c>
      <c r="E34" s="3">
        <f t="shared" si="1"/>
        <v>3</v>
      </c>
      <c r="F34">
        <v>60</v>
      </c>
      <c r="G34" s="5">
        <v>2</v>
      </c>
      <c r="H34">
        <f t="shared" si="3"/>
        <v>16</v>
      </c>
      <c r="I34">
        <v>3</v>
      </c>
      <c r="J34">
        <v>84</v>
      </c>
      <c r="K34">
        <v>41</v>
      </c>
      <c r="L34" s="2">
        <v>0.67200000000000004</v>
      </c>
      <c r="M34">
        <v>57</v>
      </c>
      <c r="N34">
        <v>34</v>
      </c>
      <c r="O34" s="2">
        <v>0.626</v>
      </c>
      <c r="P34">
        <v>39</v>
      </c>
      <c r="Q34">
        <v>23</v>
      </c>
      <c r="R34" s="2">
        <v>0.629</v>
      </c>
      <c r="S34" s="2">
        <v>5.0999999999999997E-2</v>
      </c>
      <c r="T34" s="2">
        <v>0.87</v>
      </c>
    </row>
    <row r="35" spans="1:20" x14ac:dyDescent="0.25">
      <c r="A35" s="1">
        <v>41622</v>
      </c>
      <c r="B35" s="1" t="e">
        <v>#N/A</v>
      </c>
      <c r="C35" s="4" t="s">
        <v>64</v>
      </c>
      <c r="D35" s="3">
        <f t="shared" si="0"/>
        <v>1</v>
      </c>
      <c r="E35" s="3">
        <f t="shared" si="1"/>
        <v>1</v>
      </c>
      <c r="F35">
        <v>60</v>
      </c>
      <c r="G35" s="5">
        <v>3</v>
      </c>
      <c r="H35">
        <f t="shared" si="3"/>
        <v>17</v>
      </c>
      <c r="I35">
        <v>0</v>
      </c>
      <c r="J35">
        <v>38</v>
      </c>
      <c r="K35">
        <v>53</v>
      </c>
      <c r="L35" s="2">
        <v>0.41799999999999998</v>
      </c>
      <c r="M35">
        <v>29</v>
      </c>
      <c r="N35">
        <v>45</v>
      </c>
      <c r="O35" s="2">
        <v>0.39200000000000002</v>
      </c>
      <c r="P35">
        <v>19</v>
      </c>
      <c r="Q35">
        <v>33</v>
      </c>
      <c r="R35" s="2">
        <v>0.36499999999999999</v>
      </c>
      <c r="S35" s="2">
        <v>0.158</v>
      </c>
      <c r="T35" s="2">
        <v>1</v>
      </c>
    </row>
    <row r="36" spans="1:20" x14ac:dyDescent="0.25">
      <c r="A36" s="1">
        <v>41626</v>
      </c>
      <c r="B36" s="1" t="e">
        <v>#N/A</v>
      </c>
      <c r="C36" s="4" t="s">
        <v>64</v>
      </c>
      <c r="D36" s="3">
        <f t="shared" si="0"/>
        <v>2</v>
      </c>
      <c r="E36" s="3">
        <f t="shared" si="1"/>
        <v>4</v>
      </c>
      <c r="F36">
        <v>60</v>
      </c>
      <c r="G36" s="5">
        <v>5</v>
      </c>
      <c r="H36">
        <f t="shared" si="3"/>
        <v>19</v>
      </c>
      <c r="I36">
        <v>2</v>
      </c>
      <c r="J36">
        <v>43</v>
      </c>
      <c r="K36">
        <v>38</v>
      </c>
      <c r="L36" s="2">
        <v>0.53100000000000003</v>
      </c>
      <c r="M36">
        <v>38</v>
      </c>
      <c r="N36">
        <v>32</v>
      </c>
      <c r="O36" s="2">
        <v>0.54300000000000004</v>
      </c>
      <c r="P36">
        <v>33</v>
      </c>
      <c r="Q36">
        <v>25</v>
      </c>
      <c r="R36" s="2">
        <v>0.56899999999999995</v>
      </c>
      <c r="S36" s="2">
        <v>0.152</v>
      </c>
      <c r="T36" s="2">
        <v>0.92</v>
      </c>
    </row>
    <row r="37" spans="1:20" x14ac:dyDescent="0.25">
      <c r="A37" s="1">
        <v>41628</v>
      </c>
      <c r="B37" s="1" t="s">
        <v>75</v>
      </c>
      <c r="C37" s="4" t="str">
        <f t="shared" si="2"/>
        <v>Schneider</v>
      </c>
      <c r="D37" s="3">
        <f t="shared" si="0"/>
        <v>1</v>
      </c>
      <c r="E37" s="3">
        <f t="shared" si="1"/>
        <v>2</v>
      </c>
      <c r="F37">
        <v>62.6</v>
      </c>
      <c r="G37" s="5">
        <v>2</v>
      </c>
      <c r="H37">
        <f t="shared" si="3"/>
        <v>20</v>
      </c>
      <c r="I37">
        <v>3</v>
      </c>
      <c r="J37">
        <v>36</v>
      </c>
      <c r="K37">
        <v>35</v>
      </c>
      <c r="L37" s="2">
        <v>0.50700000000000001</v>
      </c>
      <c r="M37">
        <v>29</v>
      </c>
      <c r="N37">
        <v>28</v>
      </c>
      <c r="O37" s="2">
        <v>0.50900000000000001</v>
      </c>
      <c r="P37">
        <v>21</v>
      </c>
      <c r="Q37">
        <v>24</v>
      </c>
      <c r="R37" s="2">
        <v>0.46700000000000003</v>
      </c>
      <c r="S37" s="2">
        <v>9.5000000000000001E-2</v>
      </c>
      <c r="T37" s="2">
        <v>0.875</v>
      </c>
    </row>
    <row r="38" spans="1:20" x14ac:dyDescent="0.25">
      <c r="A38" s="1">
        <v>41629</v>
      </c>
      <c r="B38" s="1" t="e">
        <v>#N/A</v>
      </c>
      <c r="C38" s="4" t="s">
        <v>64</v>
      </c>
      <c r="D38" s="3">
        <f t="shared" si="0"/>
        <v>1</v>
      </c>
      <c r="E38" s="3">
        <f t="shared" si="1"/>
        <v>1</v>
      </c>
      <c r="F38">
        <v>60.7</v>
      </c>
      <c r="G38" s="5">
        <v>5</v>
      </c>
      <c r="H38">
        <f t="shared" si="3"/>
        <v>21</v>
      </c>
      <c r="I38">
        <v>4</v>
      </c>
      <c r="J38">
        <v>72</v>
      </c>
      <c r="K38">
        <v>37</v>
      </c>
      <c r="L38" s="2">
        <v>0.66100000000000003</v>
      </c>
      <c r="M38">
        <v>51</v>
      </c>
      <c r="N38">
        <v>29</v>
      </c>
      <c r="O38" s="2">
        <v>0.63800000000000001</v>
      </c>
      <c r="P38">
        <v>37</v>
      </c>
      <c r="Q38">
        <v>22</v>
      </c>
      <c r="R38" s="2">
        <v>0.627</v>
      </c>
      <c r="S38" s="2">
        <v>0.13500000000000001</v>
      </c>
      <c r="T38" s="2">
        <v>0.81799999999999995</v>
      </c>
    </row>
    <row r="39" spans="1:20" x14ac:dyDescent="0.25">
      <c r="A39" s="1">
        <v>41631</v>
      </c>
      <c r="B39" s="1" t="s">
        <v>75</v>
      </c>
      <c r="C39" s="1" t="str">
        <f t="shared" si="2"/>
        <v>Schneider</v>
      </c>
      <c r="D39" s="3">
        <f t="shared" si="0"/>
        <v>1</v>
      </c>
      <c r="E39" s="3">
        <f t="shared" si="1"/>
        <v>2</v>
      </c>
      <c r="F39">
        <v>60</v>
      </c>
      <c r="G39">
        <v>2</v>
      </c>
      <c r="H39">
        <f t="shared" si="3"/>
        <v>19</v>
      </c>
      <c r="I39">
        <v>5</v>
      </c>
      <c r="J39">
        <v>32</v>
      </c>
      <c r="K39">
        <v>65</v>
      </c>
      <c r="L39" s="2">
        <v>0.33</v>
      </c>
      <c r="M39">
        <v>21</v>
      </c>
      <c r="N39">
        <v>53</v>
      </c>
      <c r="O39" s="2">
        <v>0.28399999999999997</v>
      </c>
      <c r="P39">
        <v>12</v>
      </c>
      <c r="Q39">
        <v>37</v>
      </c>
      <c r="R39" s="2">
        <v>0.245</v>
      </c>
      <c r="S39" s="2">
        <v>0.16700000000000001</v>
      </c>
      <c r="T39" s="2">
        <v>0.86499999999999999</v>
      </c>
    </row>
    <row r="40" spans="1:20" x14ac:dyDescent="0.25">
      <c r="A40" s="1">
        <v>41635</v>
      </c>
      <c r="B40" s="1" t="e">
        <v>#N/A</v>
      </c>
      <c r="C40" s="1" t="s">
        <v>64</v>
      </c>
      <c r="D40" s="3">
        <f t="shared" si="0"/>
        <v>1</v>
      </c>
      <c r="E40" s="3">
        <f t="shared" si="1"/>
        <v>4</v>
      </c>
      <c r="F40">
        <v>65</v>
      </c>
      <c r="G40">
        <v>1</v>
      </c>
      <c r="H40">
        <f t="shared" si="3"/>
        <v>18</v>
      </c>
      <c r="I40">
        <v>1</v>
      </c>
      <c r="J40">
        <v>34</v>
      </c>
      <c r="K40">
        <v>44</v>
      </c>
      <c r="L40" s="2">
        <v>0.436</v>
      </c>
      <c r="M40">
        <v>27</v>
      </c>
      <c r="N40">
        <v>40</v>
      </c>
      <c r="O40" s="2">
        <v>0.40300000000000002</v>
      </c>
      <c r="P40">
        <v>17</v>
      </c>
      <c r="Q40">
        <v>30</v>
      </c>
      <c r="R40" s="2">
        <v>0.36199999999999999</v>
      </c>
      <c r="S40" s="2">
        <v>5.8999999999999997E-2</v>
      </c>
      <c r="T40" s="2">
        <v>0.96699999999999997</v>
      </c>
    </row>
    <row r="41" spans="1:20" x14ac:dyDescent="0.25">
      <c r="A41" s="1">
        <v>41636</v>
      </c>
      <c r="B41" s="1" t="s">
        <v>75</v>
      </c>
      <c r="C41" s="1" t="str">
        <f t="shared" si="2"/>
        <v>Schneider</v>
      </c>
      <c r="D41" s="3">
        <f t="shared" si="0"/>
        <v>1</v>
      </c>
      <c r="E41" s="3">
        <f t="shared" si="1"/>
        <v>1</v>
      </c>
      <c r="F41">
        <v>60</v>
      </c>
      <c r="G41">
        <v>2</v>
      </c>
      <c r="H41">
        <f t="shared" si="3"/>
        <v>17</v>
      </c>
      <c r="I41">
        <v>1</v>
      </c>
      <c r="J41">
        <v>48</v>
      </c>
      <c r="K41">
        <v>60</v>
      </c>
      <c r="L41" s="2">
        <v>0.44400000000000001</v>
      </c>
      <c r="M41">
        <v>33</v>
      </c>
      <c r="N41">
        <v>40</v>
      </c>
      <c r="O41" s="2">
        <v>0.45200000000000001</v>
      </c>
      <c r="P41">
        <v>25</v>
      </c>
      <c r="Q41">
        <v>31</v>
      </c>
      <c r="R41" s="2">
        <v>0.44600000000000001</v>
      </c>
      <c r="S41" s="2">
        <v>0.08</v>
      </c>
      <c r="T41" s="2">
        <v>0.96799999999999997</v>
      </c>
    </row>
    <row r="42" spans="1:20" x14ac:dyDescent="0.25">
      <c r="A42" s="1">
        <v>41639</v>
      </c>
      <c r="B42" s="1" t="e">
        <v>#N/A</v>
      </c>
      <c r="C42" s="1" t="s">
        <v>64</v>
      </c>
      <c r="D42" s="3">
        <f t="shared" si="0"/>
        <v>1</v>
      </c>
      <c r="E42" s="3">
        <f t="shared" si="1"/>
        <v>3</v>
      </c>
      <c r="F42">
        <v>60</v>
      </c>
      <c r="G42">
        <v>2</v>
      </c>
      <c r="H42">
        <f t="shared" si="3"/>
        <v>14</v>
      </c>
      <c r="I42">
        <v>1</v>
      </c>
      <c r="J42">
        <v>56</v>
      </c>
      <c r="K42">
        <v>40</v>
      </c>
      <c r="L42" s="2">
        <v>0.58299999999999996</v>
      </c>
      <c r="M42">
        <v>39</v>
      </c>
      <c r="N42">
        <v>28</v>
      </c>
      <c r="O42" s="2">
        <v>0.58199999999999996</v>
      </c>
      <c r="P42">
        <v>30</v>
      </c>
      <c r="Q42">
        <v>20</v>
      </c>
      <c r="R42" s="2">
        <v>0.6</v>
      </c>
      <c r="S42" s="2">
        <v>6.7000000000000004E-2</v>
      </c>
      <c r="T42" s="2">
        <v>0.95</v>
      </c>
    </row>
    <row r="43" spans="1:20" x14ac:dyDescent="0.25">
      <c r="A43" s="1">
        <v>41642</v>
      </c>
      <c r="B43" s="1" t="e">
        <v>#N/A</v>
      </c>
      <c r="C43" s="1" t="s">
        <v>64</v>
      </c>
      <c r="D43" s="3">
        <f t="shared" si="0"/>
        <v>2</v>
      </c>
      <c r="E43" s="3">
        <f t="shared" si="1"/>
        <v>3</v>
      </c>
      <c r="F43">
        <v>60</v>
      </c>
      <c r="G43">
        <v>3</v>
      </c>
      <c r="H43">
        <f t="shared" si="3"/>
        <v>15</v>
      </c>
      <c r="I43">
        <v>5</v>
      </c>
      <c r="J43">
        <v>47</v>
      </c>
      <c r="K43">
        <v>36</v>
      </c>
      <c r="L43" s="2">
        <v>0.56599999999999995</v>
      </c>
      <c r="M43">
        <v>36</v>
      </c>
      <c r="N43">
        <v>29</v>
      </c>
      <c r="O43" s="2">
        <v>0.55400000000000005</v>
      </c>
      <c r="P43">
        <v>27</v>
      </c>
      <c r="Q43">
        <v>24</v>
      </c>
      <c r="R43" s="2">
        <v>0.52900000000000003</v>
      </c>
      <c r="S43" s="2">
        <v>0.111</v>
      </c>
      <c r="T43" s="2">
        <v>0.79200000000000004</v>
      </c>
    </row>
    <row r="44" spans="1:20" x14ac:dyDescent="0.25">
      <c r="A44" s="1">
        <v>41643</v>
      </c>
      <c r="B44" s="1" t="s">
        <v>75</v>
      </c>
      <c r="C44" s="1" t="str">
        <f t="shared" si="2"/>
        <v>Schneider</v>
      </c>
      <c r="D44" s="3">
        <f t="shared" si="0"/>
        <v>1</v>
      </c>
      <c r="E44" s="3">
        <f t="shared" si="1"/>
        <v>1</v>
      </c>
      <c r="F44">
        <v>60</v>
      </c>
      <c r="G44">
        <v>1</v>
      </c>
      <c r="H44">
        <f t="shared" si="3"/>
        <v>11</v>
      </c>
      <c r="I44">
        <v>2</v>
      </c>
      <c r="J44">
        <v>52</v>
      </c>
      <c r="K44">
        <v>34</v>
      </c>
      <c r="L44" s="2">
        <v>0.60499999999999998</v>
      </c>
      <c r="M44">
        <v>32</v>
      </c>
      <c r="N44">
        <v>26</v>
      </c>
      <c r="O44" s="2">
        <v>0.55200000000000005</v>
      </c>
      <c r="P44">
        <v>22</v>
      </c>
      <c r="Q44">
        <v>22</v>
      </c>
      <c r="R44" s="2">
        <v>0.5</v>
      </c>
      <c r="S44" s="2">
        <v>4.4999999999999998E-2</v>
      </c>
      <c r="T44" s="2">
        <v>0.90900000000000003</v>
      </c>
    </row>
    <row r="45" spans="1:20" x14ac:dyDescent="0.25">
      <c r="A45" s="1">
        <v>41646</v>
      </c>
      <c r="B45" s="1" t="e">
        <v>#N/A</v>
      </c>
      <c r="C45" s="1" t="s">
        <v>64</v>
      </c>
      <c r="D45" s="3">
        <f t="shared" si="0"/>
        <v>1</v>
      </c>
      <c r="E45" s="3">
        <f t="shared" si="1"/>
        <v>3</v>
      </c>
      <c r="F45">
        <v>61.8</v>
      </c>
      <c r="G45">
        <v>2</v>
      </c>
      <c r="H45">
        <f t="shared" si="3"/>
        <v>11</v>
      </c>
      <c r="I45">
        <v>3</v>
      </c>
      <c r="J45">
        <v>47</v>
      </c>
      <c r="K45">
        <v>48</v>
      </c>
      <c r="L45" s="2">
        <v>0.495</v>
      </c>
      <c r="M45">
        <v>43</v>
      </c>
      <c r="N45">
        <v>40</v>
      </c>
      <c r="O45" s="2">
        <v>0.51800000000000002</v>
      </c>
      <c r="P45">
        <v>33</v>
      </c>
      <c r="Q45">
        <v>28</v>
      </c>
      <c r="R45" s="2">
        <v>0.54100000000000004</v>
      </c>
      <c r="S45" s="2">
        <v>6.0999999999999999E-2</v>
      </c>
      <c r="T45" s="2">
        <v>0.89300000000000002</v>
      </c>
    </row>
    <row r="46" spans="1:20" x14ac:dyDescent="0.25">
      <c r="A46" s="1">
        <v>41648</v>
      </c>
      <c r="B46" s="1" t="s">
        <v>75</v>
      </c>
      <c r="C46" s="1" t="str">
        <f t="shared" si="2"/>
        <v>Schneider</v>
      </c>
      <c r="D46" s="3">
        <f t="shared" si="0"/>
        <v>1</v>
      </c>
      <c r="E46" s="3">
        <f t="shared" si="1"/>
        <v>2</v>
      </c>
      <c r="F46">
        <v>60</v>
      </c>
      <c r="G46">
        <v>1</v>
      </c>
      <c r="H46">
        <f t="shared" si="3"/>
        <v>11</v>
      </c>
      <c r="I46">
        <v>0</v>
      </c>
      <c r="J46">
        <v>47</v>
      </c>
      <c r="K46">
        <v>51</v>
      </c>
      <c r="L46" s="2">
        <v>0.48</v>
      </c>
      <c r="M46">
        <v>42</v>
      </c>
      <c r="N46">
        <v>33</v>
      </c>
      <c r="O46" s="2">
        <v>0.56000000000000005</v>
      </c>
      <c r="P46">
        <v>34</v>
      </c>
      <c r="Q46">
        <v>26</v>
      </c>
      <c r="R46" s="2">
        <v>0.56699999999999995</v>
      </c>
      <c r="S46" s="2">
        <v>2.9000000000000001E-2</v>
      </c>
      <c r="T46" s="2">
        <v>1</v>
      </c>
    </row>
    <row r="47" spans="1:20" x14ac:dyDescent="0.25">
      <c r="A47" s="1">
        <v>41650</v>
      </c>
      <c r="B47" s="1" t="s">
        <v>75</v>
      </c>
      <c r="C47" s="1" t="str">
        <f t="shared" si="2"/>
        <v>Schneider</v>
      </c>
      <c r="D47" s="3">
        <f t="shared" si="0"/>
        <v>2</v>
      </c>
      <c r="E47" s="3">
        <f t="shared" si="1"/>
        <v>2</v>
      </c>
      <c r="F47">
        <v>65</v>
      </c>
      <c r="G47">
        <v>2</v>
      </c>
      <c r="H47">
        <f t="shared" si="3"/>
        <v>11</v>
      </c>
      <c r="I47">
        <v>1</v>
      </c>
      <c r="J47">
        <v>57</v>
      </c>
      <c r="K47">
        <v>46</v>
      </c>
      <c r="L47" s="2">
        <v>0.55300000000000005</v>
      </c>
      <c r="M47">
        <v>48</v>
      </c>
      <c r="N47">
        <v>38</v>
      </c>
      <c r="O47" s="2">
        <v>0.55800000000000005</v>
      </c>
      <c r="P47">
        <v>36</v>
      </c>
      <c r="Q47">
        <v>30</v>
      </c>
      <c r="R47" s="2">
        <v>0.54500000000000004</v>
      </c>
      <c r="S47" s="2">
        <v>5.6000000000000001E-2</v>
      </c>
      <c r="T47" s="2">
        <v>0.96699999999999997</v>
      </c>
    </row>
    <row r="48" spans="1:20" x14ac:dyDescent="0.25">
      <c r="A48" s="1">
        <v>41651</v>
      </c>
      <c r="B48" s="1" t="s">
        <v>75</v>
      </c>
      <c r="C48" s="1" t="str">
        <f t="shared" si="2"/>
        <v>Schneider</v>
      </c>
      <c r="D48" s="3">
        <f t="shared" si="0"/>
        <v>3</v>
      </c>
      <c r="E48" s="3">
        <f t="shared" si="1"/>
        <v>1</v>
      </c>
      <c r="F48">
        <v>65</v>
      </c>
      <c r="G48">
        <v>2</v>
      </c>
      <c r="H48">
        <f t="shared" si="3"/>
        <v>11</v>
      </c>
      <c r="I48">
        <v>2</v>
      </c>
      <c r="J48">
        <v>83</v>
      </c>
      <c r="K48">
        <v>48</v>
      </c>
      <c r="L48" s="2">
        <v>0.63400000000000001</v>
      </c>
      <c r="M48">
        <v>61</v>
      </c>
      <c r="N48">
        <v>34</v>
      </c>
      <c r="O48" s="2">
        <v>0.64200000000000002</v>
      </c>
      <c r="P48">
        <v>38</v>
      </c>
      <c r="Q48">
        <v>25</v>
      </c>
      <c r="R48" s="2">
        <v>0.60299999999999998</v>
      </c>
      <c r="S48" s="2">
        <v>5.2999999999999999E-2</v>
      </c>
      <c r="T48" s="2">
        <v>0.92</v>
      </c>
    </row>
    <row r="49" spans="1:20" x14ac:dyDescent="0.25">
      <c r="A49" s="1">
        <v>41653</v>
      </c>
      <c r="B49" s="1" t="e">
        <v>#N/A</v>
      </c>
      <c r="C49" s="1" t="s">
        <v>64</v>
      </c>
      <c r="D49" s="3">
        <f t="shared" si="0"/>
        <v>1</v>
      </c>
      <c r="E49" s="3">
        <f t="shared" si="1"/>
        <v>2</v>
      </c>
      <c r="F49">
        <v>60</v>
      </c>
      <c r="G49">
        <v>4</v>
      </c>
      <c r="H49">
        <f t="shared" si="3"/>
        <v>12</v>
      </c>
      <c r="I49">
        <v>1</v>
      </c>
      <c r="J49">
        <v>50</v>
      </c>
      <c r="K49">
        <v>57</v>
      </c>
      <c r="L49" s="2">
        <v>0.46700000000000003</v>
      </c>
      <c r="M49">
        <v>35</v>
      </c>
      <c r="N49">
        <v>44</v>
      </c>
      <c r="O49" s="2">
        <v>0.443</v>
      </c>
      <c r="P49">
        <v>19</v>
      </c>
      <c r="Q49">
        <v>30</v>
      </c>
      <c r="R49" s="2">
        <v>0.38800000000000001</v>
      </c>
      <c r="S49" s="2">
        <v>0.21099999999999999</v>
      </c>
      <c r="T49" s="2">
        <v>0.96699999999999997</v>
      </c>
    </row>
    <row r="50" spans="1:20" x14ac:dyDescent="0.25">
      <c r="A50" s="1">
        <v>41655</v>
      </c>
      <c r="B50" s="1" t="s">
        <v>75</v>
      </c>
      <c r="C50" s="1" t="str">
        <f t="shared" si="2"/>
        <v>Schneider</v>
      </c>
      <c r="D50" s="3">
        <f t="shared" si="0"/>
        <v>1</v>
      </c>
      <c r="E50" s="3">
        <f t="shared" si="1"/>
        <v>2</v>
      </c>
      <c r="F50">
        <v>65</v>
      </c>
      <c r="G50">
        <v>1</v>
      </c>
      <c r="H50">
        <f t="shared" si="3"/>
        <v>12</v>
      </c>
      <c r="I50">
        <v>1</v>
      </c>
      <c r="J50">
        <v>53</v>
      </c>
      <c r="K50">
        <v>63</v>
      </c>
      <c r="L50" s="2">
        <v>0.45700000000000002</v>
      </c>
      <c r="M50">
        <v>40</v>
      </c>
      <c r="N50">
        <v>50</v>
      </c>
      <c r="O50" s="2">
        <v>0.44400000000000001</v>
      </c>
      <c r="P50">
        <v>34</v>
      </c>
      <c r="Q50">
        <v>38</v>
      </c>
      <c r="R50" s="2">
        <v>0.47199999999999998</v>
      </c>
      <c r="S50" s="2">
        <v>2.9000000000000001E-2</v>
      </c>
      <c r="T50" s="2">
        <v>0.97399999999999998</v>
      </c>
    </row>
    <row r="51" spans="1:20" x14ac:dyDescent="0.25">
      <c r="A51" s="1">
        <v>41657</v>
      </c>
      <c r="B51" s="1" t="e">
        <v>#N/A</v>
      </c>
      <c r="C51" s="1" t="s">
        <v>64</v>
      </c>
      <c r="D51" s="3">
        <f t="shared" si="0"/>
        <v>1</v>
      </c>
      <c r="E51" s="3">
        <f t="shared" si="1"/>
        <v>2</v>
      </c>
      <c r="F51">
        <v>60</v>
      </c>
      <c r="G51">
        <v>2</v>
      </c>
      <c r="H51">
        <f t="shared" si="3"/>
        <v>12</v>
      </c>
      <c r="I51">
        <v>3</v>
      </c>
      <c r="J51">
        <v>73</v>
      </c>
      <c r="K51">
        <v>51</v>
      </c>
      <c r="L51" s="2">
        <v>0.58899999999999997</v>
      </c>
      <c r="M51">
        <v>47</v>
      </c>
      <c r="N51">
        <v>41</v>
      </c>
      <c r="O51" s="2">
        <v>0.53400000000000003</v>
      </c>
      <c r="P51">
        <v>35</v>
      </c>
      <c r="Q51">
        <v>27</v>
      </c>
      <c r="R51" s="2">
        <v>0.56499999999999995</v>
      </c>
      <c r="S51" s="2">
        <v>5.7000000000000002E-2</v>
      </c>
      <c r="T51" s="2">
        <v>0.88900000000000001</v>
      </c>
    </row>
    <row r="52" spans="1:20" x14ac:dyDescent="0.25">
      <c r="A52" s="1">
        <v>41660</v>
      </c>
      <c r="B52" s="1" t="s">
        <v>75</v>
      </c>
      <c r="C52" s="1" t="str">
        <f t="shared" si="2"/>
        <v>Schneider</v>
      </c>
      <c r="D52" s="3">
        <f t="shared" si="0"/>
        <v>1</v>
      </c>
      <c r="E52" s="3">
        <f t="shared" si="1"/>
        <v>3</v>
      </c>
      <c r="F52">
        <v>60</v>
      </c>
      <c r="G52">
        <v>7</v>
      </c>
      <c r="H52">
        <f t="shared" si="3"/>
        <v>18</v>
      </c>
      <c r="I52">
        <v>1</v>
      </c>
      <c r="J52">
        <v>33</v>
      </c>
      <c r="K52">
        <v>45</v>
      </c>
      <c r="L52" s="2">
        <v>0.42299999999999999</v>
      </c>
      <c r="M52">
        <v>29</v>
      </c>
      <c r="N52">
        <v>31</v>
      </c>
      <c r="O52" s="2">
        <v>0.48299999999999998</v>
      </c>
      <c r="P52">
        <v>23</v>
      </c>
      <c r="Q52">
        <v>27</v>
      </c>
      <c r="R52" s="2">
        <v>0.46</v>
      </c>
      <c r="S52" s="2">
        <v>0.30399999999999999</v>
      </c>
      <c r="T52" s="2">
        <v>0.96299999999999997</v>
      </c>
    </row>
    <row r="53" spans="1:20" x14ac:dyDescent="0.25">
      <c r="A53" s="1">
        <v>41663</v>
      </c>
      <c r="B53" s="1" t="s">
        <v>75</v>
      </c>
      <c r="C53" s="1" t="str">
        <f t="shared" si="2"/>
        <v>Schneider</v>
      </c>
      <c r="D53" s="3">
        <f t="shared" si="0"/>
        <v>2</v>
      </c>
      <c r="E53" s="3">
        <f t="shared" si="1"/>
        <v>3</v>
      </c>
      <c r="F53">
        <v>60</v>
      </c>
      <c r="G53">
        <v>2</v>
      </c>
      <c r="H53">
        <f t="shared" si="3"/>
        <v>18</v>
      </c>
      <c r="I53">
        <v>1</v>
      </c>
      <c r="J53">
        <v>42</v>
      </c>
      <c r="K53">
        <v>47</v>
      </c>
      <c r="L53" s="2">
        <v>0.47199999999999998</v>
      </c>
      <c r="M53">
        <v>38</v>
      </c>
      <c r="N53">
        <v>40</v>
      </c>
      <c r="O53" s="2">
        <v>0.48699999999999999</v>
      </c>
      <c r="P53">
        <v>30</v>
      </c>
      <c r="Q53">
        <v>31</v>
      </c>
      <c r="R53" s="2">
        <v>0.49199999999999999</v>
      </c>
      <c r="S53" s="2">
        <v>6.7000000000000004E-2</v>
      </c>
      <c r="T53" s="2">
        <v>0.96799999999999997</v>
      </c>
    </row>
    <row r="54" spans="1:20" x14ac:dyDescent="0.25">
      <c r="A54" s="1">
        <v>41665</v>
      </c>
      <c r="B54" s="1" t="e">
        <v>#N/A</v>
      </c>
      <c r="C54" s="1" t="s">
        <v>64</v>
      </c>
      <c r="D54" s="3">
        <f t="shared" si="0"/>
        <v>1</v>
      </c>
      <c r="E54" s="3">
        <f t="shared" si="1"/>
        <v>2</v>
      </c>
      <c r="F54">
        <v>60</v>
      </c>
      <c r="G54">
        <v>3</v>
      </c>
      <c r="H54">
        <f t="shared" si="3"/>
        <v>19</v>
      </c>
      <c r="I54">
        <v>7</v>
      </c>
      <c r="J54">
        <v>45</v>
      </c>
      <c r="K54">
        <v>44</v>
      </c>
      <c r="L54" s="2">
        <v>0.50600000000000001</v>
      </c>
      <c r="M54">
        <v>33</v>
      </c>
      <c r="N54">
        <v>33</v>
      </c>
      <c r="O54" s="2">
        <v>0.5</v>
      </c>
      <c r="P54">
        <v>22</v>
      </c>
      <c r="Q54">
        <v>26</v>
      </c>
      <c r="R54" s="2">
        <v>0.45800000000000002</v>
      </c>
      <c r="S54" s="2">
        <v>0.13600000000000001</v>
      </c>
      <c r="T54" s="2">
        <v>0.73099999999999998</v>
      </c>
    </row>
    <row r="55" spans="1:20" x14ac:dyDescent="0.25">
      <c r="A55" s="1">
        <v>41667</v>
      </c>
      <c r="B55" s="1" t="s">
        <v>75</v>
      </c>
      <c r="C55" s="1" t="str">
        <f t="shared" si="2"/>
        <v>Schneider</v>
      </c>
      <c r="D55" s="3">
        <f t="shared" si="0"/>
        <v>1</v>
      </c>
      <c r="E55" s="3">
        <f t="shared" si="1"/>
        <v>2</v>
      </c>
      <c r="F55">
        <v>60</v>
      </c>
      <c r="G55">
        <v>0</v>
      </c>
      <c r="H55">
        <f t="shared" si="3"/>
        <v>15</v>
      </c>
      <c r="I55">
        <v>3</v>
      </c>
      <c r="J55">
        <v>55</v>
      </c>
      <c r="K55">
        <v>53</v>
      </c>
      <c r="L55" s="2">
        <v>0.50900000000000001</v>
      </c>
      <c r="M55">
        <v>36</v>
      </c>
      <c r="N55">
        <v>35</v>
      </c>
      <c r="O55" s="2">
        <v>0.50700000000000001</v>
      </c>
      <c r="P55">
        <v>23</v>
      </c>
      <c r="Q55">
        <v>25</v>
      </c>
      <c r="R55" s="2">
        <v>0.47899999999999998</v>
      </c>
      <c r="S55" s="2">
        <v>0</v>
      </c>
      <c r="T55" s="2">
        <v>0.88</v>
      </c>
    </row>
    <row r="56" spans="1:20" x14ac:dyDescent="0.25">
      <c r="A56" s="1">
        <v>41669</v>
      </c>
      <c r="B56" s="1" t="s">
        <v>75</v>
      </c>
      <c r="C56" s="1" t="str">
        <f t="shared" si="2"/>
        <v>Schneider</v>
      </c>
      <c r="D56" s="3">
        <f t="shared" si="0"/>
        <v>2</v>
      </c>
      <c r="E56" s="3">
        <f t="shared" si="1"/>
        <v>2</v>
      </c>
      <c r="F56">
        <v>60.7</v>
      </c>
      <c r="G56">
        <v>3</v>
      </c>
      <c r="H56">
        <f t="shared" si="3"/>
        <v>17</v>
      </c>
      <c r="I56">
        <v>2</v>
      </c>
      <c r="J56">
        <v>46</v>
      </c>
      <c r="K56">
        <v>43</v>
      </c>
      <c r="L56" s="2">
        <v>0.51700000000000002</v>
      </c>
      <c r="M56">
        <v>36</v>
      </c>
      <c r="N56">
        <v>25</v>
      </c>
      <c r="O56" s="2">
        <v>0.59</v>
      </c>
      <c r="P56">
        <v>24</v>
      </c>
      <c r="Q56">
        <v>16</v>
      </c>
      <c r="R56" s="2">
        <v>0.6</v>
      </c>
      <c r="S56" s="2">
        <v>0.125</v>
      </c>
      <c r="T56" s="2">
        <v>0.875</v>
      </c>
    </row>
    <row r="57" spans="1:20" x14ac:dyDescent="0.25">
      <c r="A57" s="1">
        <v>41670</v>
      </c>
      <c r="B57" s="1" t="s">
        <v>75</v>
      </c>
      <c r="C57" s="1" t="str">
        <f t="shared" si="2"/>
        <v>Schneider</v>
      </c>
      <c r="D57" s="3">
        <f t="shared" si="0"/>
        <v>3</v>
      </c>
      <c r="E57" s="3">
        <f t="shared" si="1"/>
        <v>1</v>
      </c>
      <c r="F57">
        <v>61.5</v>
      </c>
      <c r="G57">
        <v>2</v>
      </c>
      <c r="H57">
        <f t="shared" si="3"/>
        <v>17</v>
      </c>
      <c r="I57">
        <v>3</v>
      </c>
      <c r="J57">
        <v>45</v>
      </c>
      <c r="K57">
        <v>52</v>
      </c>
      <c r="L57" s="2">
        <v>0.46400000000000002</v>
      </c>
      <c r="M57">
        <v>31</v>
      </c>
      <c r="N57">
        <v>43</v>
      </c>
      <c r="O57" s="2">
        <v>0.41899999999999998</v>
      </c>
      <c r="P57">
        <v>26</v>
      </c>
      <c r="Q57">
        <v>33</v>
      </c>
      <c r="R57" s="2">
        <v>0.441</v>
      </c>
      <c r="S57" s="2">
        <v>7.6999999999999999E-2</v>
      </c>
      <c r="T57" s="2">
        <v>0.90900000000000003</v>
      </c>
    </row>
    <row r="58" spans="1:20" x14ac:dyDescent="0.25">
      <c r="A58" s="1">
        <v>41673</v>
      </c>
      <c r="B58" s="1" t="s">
        <v>75</v>
      </c>
      <c r="C58" s="1" t="str">
        <f t="shared" si="2"/>
        <v>Schneider</v>
      </c>
      <c r="D58" s="3">
        <f t="shared" si="0"/>
        <v>4</v>
      </c>
      <c r="E58" s="3">
        <f t="shared" si="1"/>
        <v>3</v>
      </c>
      <c r="F58">
        <v>60.5</v>
      </c>
      <c r="G58">
        <v>1</v>
      </c>
      <c r="H58">
        <f t="shared" si="3"/>
        <v>11</v>
      </c>
      <c r="I58">
        <v>2</v>
      </c>
      <c r="J58">
        <v>47</v>
      </c>
      <c r="K58">
        <v>40</v>
      </c>
      <c r="L58" s="2">
        <v>0.54</v>
      </c>
      <c r="M58">
        <v>40</v>
      </c>
      <c r="N58">
        <v>35</v>
      </c>
      <c r="O58" s="2">
        <v>0.53300000000000003</v>
      </c>
      <c r="P58">
        <v>28</v>
      </c>
      <c r="Q58">
        <v>25</v>
      </c>
      <c r="R58" s="2">
        <v>0.52800000000000002</v>
      </c>
      <c r="S58" s="2">
        <v>3.5999999999999997E-2</v>
      </c>
      <c r="T58" s="2">
        <v>0.92</v>
      </c>
    </row>
    <row r="59" spans="1:20" x14ac:dyDescent="0.25">
      <c r="A59" s="1">
        <v>41677</v>
      </c>
      <c r="B59" s="1" t="s">
        <v>75</v>
      </c>
      <c r="C59" s="1" t="str">
        <f t="shared" si="2"/>
        <v>Schneider</v>
      </c>
      <c r="D59" s="3">
        <f t="shared" si="0"/>
        <v>5</v>
      </c>
      <c r="E59" s="3">
        <f t="shared" si="1"/>
        <v>4</v>
      </c>
      <c r="F59">
        <v>62.6</v>
      </c>
      <c r="G59">
        <v>2</v>
      </c>
      <c r="H59">
        <f t="shared" si="3"/>
        <v>11</v>
      </c>
      <c r="I59">
        <v>1</v>
      </c>
      <c r="J59">
        <v>47</v>
      </c>
      <c r="K59">
        <v>36</v>
      </c>
      <c r="L59" s="2">
        <v>0.56599999999999995</v>
      </c>
      <c r="M59">
        <v>33</v>
      </c>
      <c r="N59">
        <v>29</v>
      </c>
      <c r="O59" s="2">
        <v>0.53200000000000003</v>
      </c>
      <c r="P59">
        <v>24</v>
      </c>
      <c r="Q59">
        <v>20</v>
      </c>
      <c r="R59" s="2">
        <v>0.54500000000000004</v>
      </c>
      <c r="S59" s="2">
        <v>8.3000000000000004E-2</v>
      </c>
      <c r="T59" s="2">
        <v>0.95</v>
      </c>
    </row>
    <row r="60" spans="1:20" x14ac:dyDescent="0.25">
      <c r="A60" s="1">
        <v>41678</v>
      </c>
      <c r="B60" s="1" t="s">
        <v>75</v>
      </c>
      <c r="C60" s="1" t="str">
        <f t="shared" si="2"/>
        <v>Schneider</v>
      </c>
      <c r="D60" s="3">
        <f t="shared" si="0"/>
        <v>6</v>
      </c>
      <c r="E60" s="3">
        <f t="shared" si="1"/>
        <v>1</v>
      </c>
      <c r="F60">
        <v>60</v>
      </c>
      <c r="G60">
        <v>0</v>
      </c>
      <c r="H60">
        <f t="shared" si="3"/>
        <v>8</v>
      </c>
      <c r="I60">
        <v>3</v>
      </c>
      <c r="J60">
        <v>63</v>
      </c>
      <c r="K60">
        <v>53</v>
      </c>
      <c r="L60" s="2">
        <v>0.54300000000000004</v>
      </c>
      <c r="M60">
        <v>42</v>
      </c>
      <c r="N60">
        <v>37</v>
      </c>
      <c r="O60" s="2">
        <v>0.53200000000000003</v>
      </c>
      <c r="P60">
        <v>25</v>
      </c>
      <c r="Q60">
        <v>26</v>
      </c>
      <c r="R60" s="2">
        <v>0.49</v>
      </c>
      <c r="S60" s="2">
        <v>0</v>
      </c>
      <c r="T60" s="2">
        <v>0.88500000000000001</v>
      </c>
    </row>
    <row r="61" spans="1:20" x14ac:dyDescent="0.25">
      <c r="A61" s="1">
        <v>41697</v>
      </c>
      <c r="B61" s="1" t="s">
        <v>75</v>
      </c>
      <c r="C61" s="4" t="str">
        <f t="shared" si="2"/>
        <v>Schneider</v>
      </c>
      <c r="D61" s="3">
        <f t="shared" si="0"/>
        <v>7</v>
      </c>
      <c r="E61" s="3">
        <f t="shared" si="1"/>
        <v>19</v>
      </c>
      <c r="F61">
        <v>60</v>
      </c>
      <c r="G61">
        <v>5</v>
      </c>
      <c r="H61">
        <f t="shared" si="3"/>
        <v>13</v>
      </c>
      <c r="I61">
        <v>2</v>
      </c>
      <c r="J61">
        <v>53</v>
      </c>
      <c r="K61">
        <v>45</v>
      </c>
      <c r="L61" s="2">
        <v>0.54100000000000004</v>
      </c>
      <c r="M61">
        <v>49</v>
      </c>
      <c r="N61">
        <v>31</v>
      </c>
      <c r="O61" s="2">
        <v>0.61299999999999999</v>
      </c>
      <c r="P61">
        <v>35</v>
      </c>
      <c r="Q61">
        <v>19</v>
      </c>
      <c r="R61" s="2">
        <v>0.64800000000000002</v>
      </c>
      <c r="S61" s="2">
        <v>0.14299999999999999</v>
      </c>
      <c r="T61" s="2">
        <v>0.89500000000000002</v>
      </c>
    </row>
    <row r="62" spans="1:20" x14ac:dyDescent="0.25">
      <c r="A62" s="1">
        <v>41699</v>
      </c>
      <c r="B62" s="1" t="e">
        <v>#N/A</v>
      </c>
      <c r="C62" s="4" t="s">
        <v>64</v>
      </c>
      <c r="D62" s="3">
        <f t="shared" si="0"/>
        <v>1</v>
      </c>
      <c r="E62" s="3">
        <f t="shared" si="1"/>
        <v>2</v>
      </c>
      <c r="F62">
        <v>60</v>
      </c>
      <c r="G62">
        <v>6</v>
      </c>
      <c r="H62">
        <f t="shared" si="3"/>
        <v>16</v>
      </c>
      <c r="I62">
        <v>1</v>
      </c>
      <c r="J62">
        <v>60</v>
      </c>
      <c r="K62">
        <v>40</v>
      </c>
      <c r="L62" s="2">
        <v>0.6</v>
      </c>
      <c r="M62">
        <v>44</v>
      </c>
      <c r="N62">
        <v>25</v>
      </c>
      <c r="O62" s="2">
        <v>0.63800000000000001</v>
      </c>
      <c r="P62">
        <v>35</v>
      </c>
      <c r="Q62">
        <v>19</v>
      </c>
      <c r="R62" s="2">
        <v>0.64800000000000002</v>
      </c>
      <c r="S62" s="2">
        <v>0.17100000000000001</v>
      </c>
      <c r="T62" s="2">
        <v>0.94699999999999995</v>
      </c>
    </row>
    <row r="63" spans="1:20" x14ac:dyDescent="0.25">
      <c r="A63" s="1">
        <v>41700</v>
      </c>
      <c r="B63" s="1" t="s">
        <v>75</v>
      </c>
      <c r="C63" s="4" t="str">
        <f t="shared" si="2"/>
        <v>Schneider</v>
      </c>
      <c r="D63" s="3">
        <f t="shared" si="0"/>
        <v>1</v>
      </c>
      <c r="E63" s="3">
        <f t="shared" si="1"/>
        <v>1</v>
      </c>
      <c r="F63">
        <v>60</v>
      </c>
      <c r="G63">
        <v>2</v>
      </c>
      <c r="H63">
        <f t="shared" si="3"/>
        <v>16</v>
      </c>
      <c r="I63">
        <v>4</v>
      </c>
      <c r="J63">
        <v>36</v>
      </c>
      <c r="K63">
        <v>29</v>
      </c>
      <c r="L63" s="2">
        <v>0.55400000000000005</v>
      </c>
      <c r="M63">
        <v>34</v>
      </c>
      <c r="N63">
        <v>23</v>
      </c>
      <c r="O63" s="2">
        <v>0.59599999999999997</v>
      </c>
      <c r="P63">
        <v>23</v>
      </c>
      <c r="Q63">
        <v>22</v>
      </c>
      <c r="R63" s="2">
        <v>0.51100000000000001</v>
      </c>
      <c r="S63" s="2">
        <v>8.6999999999999994E-2</v>
      </c>
      <c r="T63" s="2">
        <v>0.81799999999999995</v>
      </c>
    </row>
    <row r="64" spans="1:20" x14ac:dyDescent="0.25">
      <c r="A64" s="1">
        <v>41702</v>
      </c>
      <c r="B64" s="1" t="e">
        <v>#N/A</v>
      </c>
      <c r="C64" s="4" t="s">
        <v>64</v>
      </c>
      <c r="D64" s="3">
        <f t="shared" si="0"/>
        <v>1</v>
      </c>
      <c r="E64" s="3">
        <f t="shared" si="1"/>
        <v>2</v>
      </c>
      <c r="F64">
        <v>60</v>
      </c>
      <c r="G64">
        <v>4</v>
      </c>
      <c r="H64">
        <f t="shared" si="3"/>
        <v>19</v>
      </c>
      <c r="I64">
        <v>3</v>
      </c>
      <c r="J64">
        <v>41</v>
      </c>
      <c r="K64">
        <v>35</v>
      </c>
      <c r="L64" s="2">
        <v>0.53900000000000003</v>
      </c>
      <c r="M64">
        <v>35</v>
      </c>
      <c r="N64">
        <v>29</v>
      </c>
      <c r="O64" s="2">
        <v>0.54700000000000004</v>
      </c>
      <c r="P64">
        <v>29</v>
      </c>
      <c r="Q64">
        <v>23</v>
      </c>
      <c r="R64" s="2">
        <v>0.55800000000000005</v>
      </c>
      <c r="S64" s="2">
        <v>0.13800000000000001</v>
      </c>
      <c r="T64" s="2">
        <v>0.87</v>
      </c>
    </row>
    <row r="65" spans="1:20" x14ac:dyDescent="0.25">
      <c r="A65" s="1">
        <v>41705</v>
      </c>
      <c r="B65" s="1" t="s">
        <v>75</v>
      </c>
      <c r="C65" s="4" t="str">
        <f t="shared" si="2"/>
        <v>Schneider</v>
      </c>
      <c r="D65" s="3">
        <f t="shared" si="0"/>
        <v>1</v>
      </c>
      <c r="E65" s="3">
        <f t="shared" si="1"/>
        <v>3</v>
      </c>
      <c r="F65">
        <v>60</v>
      </c>
      <c r="G65">
        <v>4</v>
      </c>
      <c r="H65">
        <f t="shared" si="3"/>
        <v>21</v>
      </c>
      <c r="I65">
        <v>7</v>
      </c>
      <c r="J65">
        <v>44</v>
      </c>
      <c r="K65">
        <v>47</v>
      </c>
      <c r="L65" s="2">
        <v>0.48399999999999999</v>
      </c>
      <c r="M65">
        <v>30</v>
      </c>
      <c r="N65">
        <v>41</v>
      </c>
      <c r="O65" s="2">
        <v>0.42299999999999999</v>
      </c>
      <c r="P65">
        <v>25</v>
      </c>
      <c r="Q65">
        <v>33</v>
      </c>
      <c r="R65" s="2">
        <v>0.43099999999999999</v>
      </c>
      <c r="S65" s="2">
        <v>0.16</v>
      </c>
      <c r="T65" s="2">
        <v>0.78800000000000003</v>
      </c>
    </row>
    <row r="66" spans="1:20" x14ac:dyDescent="0.25">
      <c r="A66" s="1">
        <v>41706</v>
      </c>
      <c r="B66" s="1" t="e">
        <v>#N/A</v>
      </c>
      <c r="C66" s="4" t="s">
        <v>64</v>
      </c>
      <c r="D66" s="3">
        <f t="shared" si="0"/>
        <v>1</v>
      </c>
      <c r="E66" s="3">
        <f t="shared" si="1"/>
        <v>1</v>
      </c>
      <c r="F66">
        <v>60</v>
      </c>
      <c r="G66">
        <v>5</v>
      </c>
      <c r="H66">
        <f t="shared" si="3"/>
        <v>26</v>
      </c>
      <c r="I66">
        <v>4</v>
      </c>
      <c r="J66">
        <v>51</v>
      </c>
      <c r="K66">
        <v>52</v>
      </c>
      <c r="L66" s="2">
        <v>0.495</v>
      </c>
      <c r="M66">
        <v>38</v>
      </c>
      <c r="N66">
        <v>42</v>
      </c>
      <c r="O66" s="2">
        <v>0.47499999999999998</v>
      </c>
      <c r="P66">
        <v>31</v>
      </c>
      <c r="Q66">
        <v>33</v>
      </c>
      <c r="R66" s="2">
        <v>0.48399999999999999</v>
      </c>
      <c r="S66" s="2">
        <v>0.161</v>
      </c>
      <c r="T66" s="2">
        <v>0.879</v>
      </c>
    </row>
    <row r="67" spans="1:20" x14ac:dyDescent="0.25">
      <c r="A67" s="1">
        <v>41709</v>
      </c>
      <c r="B67" s="1" t="e">
        <v>#N/A</v>
      </c>
      <c r="C67" s="4" t="s">
        <v>64</v>
      </c>
      <c r="D67" s="3">
        <f t="shared" ref="D67:D83" si="4">IF(C67=C66,D66+1,1)</f>
        <v>2</v>
      </c>
      <c r="E67" s="3">
        <f t="shared" si="1"/>
        <v>3</v>
      </c>
      <c r="F67">
        <v>60</v>
      </c>
      <c r="G67">
        <v>2</v>
      </c>
      <c r="H67">
        <f t="shared" si="3"/>
        <v>23</v>
      </c>
      <c r="I67">
        <v>1</v>
      </c>
      <c r="J67">
        <v>46</v>
      </c>
      <c r="K67">
        <v>67</v>
      </c>
      <c r="L67" s="2">
        <v>0.40699999999999997</v>
      </c>
      <c r="M67">
        <v>32</v>
      </c>
      <c r="N67">
        <v>49</v>
      </c>
      <c r="O67" s="2">
        <v>0.39500000000000002</v>
      </c>
      <c r="P67">
        <v>26</v>
      </c>
      <c r="Q67">
        <v>31</v>
      </c>
      <c r="R67" s="2">
        <v>0.45600000000000002</v>
      </c>
      <c r="S67" s="2">
        <v>7.6999999999999999E-2</v>
      </c>
      <c r="T67" s="2">
        <v>0.96799999999999997</v>
      </c>
    </row>
    <row r="68" spans="1:20" x14ac:dyDescent="0.25">
      <c r="A68" s="1">
        <v>41712</v>
      </c>
      <c r="B68" s="1" t="s">
        <v>75</v>
      </c>
      <c r="C68" s="4" t="str">
        <f t="shared" ref="C68:C81" si="5">IF(B68="Schneider","Schneider","Brodeur")</f>
        <v>Schneider</v>
      </c>
      <c r="D68" s="3">
        <f t="shared" si="4"/>
        <v>1</v>
      </c>
      <c r="E68" s="3">
        <f t="shared" ref="E68:E83" si="6">A68-A67</f>
        <v>3</v>
      </c>
      <c r="F68">
        <v>60</v>
      </c>
      <c r="G68">
        <v>3</v>
      </c>
      <c r="H68">
        <f t="shared" si="3"/>
        <v>20</v>
      </c>
      <c r="I68">
        <v>5</v>
      </c>
      <c r="J68">
        <v>61</v>
      </c>
      <c r="K68">
        <v>38</v>
      </c>
      <c r="L68" s="2">
        <v>0.61599999999999999</v>
      </c>
      <c r="M68">
        <v>41</v>
      </c>
      <c r="N68">
        <v>31</v>
      </c>
      <c r="O68" s="2">
        <v>0.56899999999999995</v>
      </c>
      <c r="P68">
        <v>31</v>
      </c>
      <c r="Q68">
        <v>22</v>
      </c>
      <c r="R68" s="2">
        <v>0.58499999999999996</v>
      </c>
      <c r="S68" s="2">
        <v>9.7000000000000003E-2</v>
      </c>
      <c r="T68" s="2">
        <v>0.77300000000000002</v>
      </c>
    </row>
    <row r="69" spans="1:20" x14ac:dyDescent="0.25">
      <c r="A69" s="1">
        <v>41713</v>
      </c>
      <c r="B69" s="1" t="e">
        <v>#N/A</v>
      </c>
      <c r="C69" s="1" t="s">
        <v>64</v>
      </c>
      <c r="D69" s="3">
        <f t="shared" si="4"/>
        <v>1</v>
      </c>
      <c r="E69" s="3">
        <f t="shared" si="6"/>
        <v>1</v>
      </c>
      <c r="F69">
        <v>60</v>
      </c>
      <c r="G69">
        <v>0</v>
      </c>
      <c r="H69">
        <f t="shared" si="3"/>
        <v>18</v>
      </c>
      <c r="I69">
        <v>3</v>
      </c>
      <c r="J69">
        <v>41</v>
      </c>
      <c r="K69">
        <v>47</v>
      </c>
      <c r="L69" s="2">
        <v>0.46600000000000003</v>
      </c>
      <c r="M69">
        <v>33</v>
      </c>
      <c r="N69">
        <v>39</v>
      </c>
      <c r="O69" s="2">
        <v>0.45800000000000002</v>
      </c>
      <c r="P69">
        <v>23</v>
      </c>
      <c r="Q69">
        <v>32</v>
      </c>
      <c r="R69" s="2">
        <v>0.41799999999999998</v>
      </c>
      <c r="S69" s="2">
        <v>0</v>
      </c>
      <c r="T69" s="2">
        <v>0.90600000000000003</v>
      </c>
    </row>
    <row r="70" spans="1:20" x14ac:dyDescent="0.25">
      <c r="A70" s="1">
        <v>41716</v>
      </c>
      <c r="B70" s="1" t="e">
        <v>#N/A</v>
      </c>
      <c r="C70" s="1" t="s">
        <v>64</v>
      </c>
      <c r="D70" s="3">
        <f t="shared" si="4"/>
        <v>2</v>
      </c>
      <c r="E70" s="3">
        <f t="shared" si="6"/>
        <v>3</v>
      </c>
      <c r="F70">
        <v>60</v>
      </c>
      <c r="G70">
        <v>2</v>
      </c>
      <c r="H70">
        <f t="shared" si="3"/>
        <v>16</v>
      </c>
      <c r="I70">
        <v>4</v>
      </c>
      <c r="J70">
        <v>45</v>
      </c>
      <c r="K70">
        <v>44</v>
      </c>
      <c r="L70" s="2">
        <v>0.50600000000000001</v>
      </c>
      <c r="M70">
        <v>31</v>
      </c>
      <c r="N70">
        <v>35</v>
      </c>
      <c r="O70" s="2">
        <v>0.47</v>
      </c>
      <c r="P70">
        <v>24</v>
      </c>
      <c r="Q70">
        <v>31</v>
      </c>
      <c r="R70" s="2">
        <v>0.436</v>
      </c>
      <c r="S70" s="2">
        <v>8.3000000000000004E-2</v>
      </c>
      <c r="T70" s="2">
        <v>0.871</v>
      </c>
    </row>
    <row r="71" spans="1:20" x14ac:dyDescent="0.25">
      <c r="A71" s="1">
        <v>41718</v>
      </c>
      <c r="B71" s="1" t="s">
        <v>75</v>
      </c>
      <c r="C71" s="1" t="str">
        <f t="shared" si="5"/>
        <v>Schneider</v>
      </c>
      <c r="D71" s="3">
        <f t="shared" si="4"/>
        <v>1</v>
      </c>
      <c r="E71" s="3">
        <f t="shared" si="6"/>
        <v>2</v>
      </c>
      <c r="F71">
        <v>62</v>
      </c>
      <c r="G71">
        <v>4</v>
      </c>
      <c r="H71">
        <f t="shared" si="3"/>
        <v>16</v>
      </c>
      <c r="I71">
        <v>3</v>
      </c>
      <c r="J71">
        <v>43</v>
      </c>
      <c r="K71">
        <v>32</v>
      </c>
      <c r="L71" s="2">
        <v>0.57299999999999995</v>
      </c>
      <c r="M71">
        <v>38</v>
      </c>
      <c r="N71">
        <v>28</v>
      </c>
      <c r="O71" s="2">
        <v>0.57599999999999996</v>
      </c>
      <c r="P71">
        <v>29</v>
      </c>
      <c r="Q71">
        <v>23</v>
      </c>
      <c r="R71" s="2">
        <v>0.55800000000000005</v>
      </c>
      <c r="S71" s="2">
        <v>0.13800000000000001</v>
      </c>
      <c r="T71" s="2">
        <v>0.87</v>
      </c>
    </row>
    <row r="72" spans="1:20" x14ac:dyDescent="0.25">
      <c r="A72" s="1">
        <v>41720</v>
      </c>
      <c r="B72" s="1" t="e">
        <v>#N/A</v>
      </c>
      <c r="C72" s="1" t="s">
        <v>64</v>
      </c>
      <c r="D72" s="3">
        <f t="shared" si="4"/>
        <v>1</v>
      </c>
      <c r="E72" s="3">
        <f t="shared" si="6"/>
        <v>2</v>
      </c>
      <c r="F72">
        <v>60</v>
      </c>
      <c r="G72">
        <v>0</v>
      </c>
      <c r="H72">
        <f t="shared" ref="H72:H83" si="7">SUM(G67:G72)</f>
        <v>11</v>
      </c>
      <c r="I72">
        <v>2</v>
      </c>
      <c r="J72">
        <v>48</v>
      </c>
      <c r="K72">
        <v>40</v>
      </c>
      <c r="L72" s="2">
        <v>0.54500000000000004</v>
      </c>
      <c r="M72">
        <v>34</v>
      </c>
      <c r="N72">
        <v>33</v>
      </c>
      <c r="O72" s="2">
        <v>0.50700000000000001</v>
      </c>
      <c r="P72">
        <v>21</v>
      </c>
      <c r="Q72">
        <v>27</v>
      </c>
      <c r="R72" s="2">
        <v>0.438</v>
      </c>
      <c r="S72" s="2">
        <v>0</v>
      </c>
      <c r="T72" s="2">
        <v>0.92600000000000005</v>
      </c>
    </row>
    <row r="73" spans="1:20" x14ac:dyDescent="0.25">
      <c r="A73" s="1">
        <v>41721</v>
      </c>
      <c r="B73" s="1" t="s">
        <v>75</v>
      </c>
      <c r="C73" s="1" t="str">
        <f t="shared" si="5"/>
        <v>Schneider</v>
      </c>
      <c r="D73" s="3">
        <f t="shared" si="4"/>
        <v>1</v>
      </c>
      <c r="E73" s="3">
        <f t="shared" si="6"/>
        <v>1</v>
      </c>
      <c r="F73">
        <v>60</v>
      </c>
      <c r="G73">
        <v>3</v>
      </c>
      <c r="H73">
        <f t="shared" si="7"/>
        <v>12</v>
      </c>
      <c r="I73">
        <v>2</v>
      </c>
      <c r="J73">
        <v>40</v>
      </c>
      <c r="K73">
        <v>42</v>
      </c>
      <c r="L73" s="2">
        <v>0.48799999999999999</v>
      </c>
      <c r="M73">
        <v>35</v>
      </c>
      <c r="N73">
        <v>33</v>
      </c>
      <c r="O73" s="2">
        <v>0.51500000000000001</v>
      </c>
      <c r="P73">
        <v>24</v>
      </c>
      <c r="Q73">
        <v>23</v>
      </c>
      <c r="R73" s="2">
        <v>0.51100000000000001</v>
      </c>
      <c r="S73" s="2">
        <v>0.125</v>
      </c>
      <c r="T73" s="2">
        <v>0.91300000000000003</v>
      </c>
    </row>
    <row r="74" spans="1:20" x14ac:dyDescent="0.25">
      <c r="A74" s="1">
        <v>41725</v>
      </c>
      <c r="B74" s="1" t="e">
        <v>#N/A</v>
      </c>
      <c r="C74" s="1" t="s">
        <v>64</v>
      </c>
      <c r="D74" s="3">
        <f t="shared" si="4"/>
        <v>1</v>
      </c>
      <c r="E74" s="3">
        <f t="shared" si="6"/>
        <v>4</v>
      </c>
      <c r="F74">
        <v>65</v>
      </c>
      <c r="G74">
        <v>2</v>
      </c>
      <c r="H74">
        <f t="shared" si="7"/>
        <v>11</v>
      </c>
      <c r="I74">
        <v>2</v>
      </c>
      <c r="J74">
        <v>50</v>
      </c>
      <c r="K74">
        <v>40</v>
      </c>
      <c r="L74" s="2">
        <v>0.55600000000000005</v>
      </c>
      <c r="M74">
        <v>41</v>
      </c>
      <c r="N74">
        <v>34</v>
      </c>
      <c r="O74" s="2">
        <v>0.54700000000000004</v>
      </c>
      <c r="P74">
        <v>28</v>
      </c>
      <c r="Q74">
        <v>27</v>
      </c>
      <c r="R74" s="2">
        <v>0.50900000000000001</v>
      </c>
      <c r="S74" s="2">
        <v>7.0999999999999994E-2</v>
      </c>
      <c r="T74" s="2">
        <v>0.92600000000000005</v>
      </c>
    </row>
    <row r="75" spans="1:20" x14ac:dyDescent="0.25">
      <c r="A75" s="1">
        <v>41727</v>
      </c>
      <c r="B75" s="1" t="s">
        <v>75</v>
      </c>
      <c r="C75" s="1" t="str">
        <f t="shared" si="5"/>
        <v>Schneider</v>
      </c>
      <c r="D75" s="3">
        <f t="shared" si="4"/>
        <v>1</v>
      </c>
      <c r="E75" s="3">
        <f t="shared" si="6"/>
        <v>2</v>
      </c>
      <c r="F75">
        <v>65</v>
      </c>
      <c r="G75">
        <v>1</v>
      </c>
      <c r="H75">
        <f t="shared" si="7"/>
        <v>12</v>
      </c>
      <c r="I75">
        <v>1</v>
      </c>
      <c r="J75">
        <v>59</v>
      </c>
      <c r="K75">
        <v>50</v>
      </c>
      <c r="L75" s="2">
        <v>0.54100000000000004</v>
      </c>
      <c r="M75">
        <v>38</v>
      </c>
      <c r="N75">
        <v>36</v>
      </c>
      <c r="O75" s="2">
        <v>0.51400000000000001</v>
      </c>
      <c r="P75">
        <v>24</v>
      </c>
      <c r="Q75">
        <v>20</v>
      </c>
      <c r="R75" s="2">
        <v>0.54500000000000004</v>
      </c>
      <c r="S75" s="2">
        <v>4.2000000000000003E-2</v>
      </c>
      <c r="T75" s="2">
        <v>0.95</v>
      </c>
    </row>
    <row r="76" spans="1:20" x14ac:dyDescent="0.25">
      <c r="A76" s="1">
        <v>41729</v>
      </c>
      <c r="B76" s="1" t="e">
        <v>#N/A</v>
      </c>
      <c r="C76" s="1" t="s">
        <v>64</v>
      </c>
      <c r="D76" s="3">
        <f t="shared" si="4"/>
        <v>1</v>
      </c>
      <c r="E76" s="3">
        <f t="shared" si="6"/>
        <v>2</v>
      </c>
      <c r="F76">
        <v>60</v>
      </c>
      <c r="G76">
        <v>6</v>
      </c>
      <c r="H76">
        <f t="shared" si="7"/>
        <v>16</v>
      </c>
      <c r="I76">
        <v>3</v>
      </c>
      <c r="J76">
        <v>48</v>
      </c>
      <c r="K76">
        <v>43</v>
      </c>
      <c r="L76" s="2">
        <v>0.52700000000000002</v>
      </c>
      <c r="M76">
        <v>43</v>
      </c>
      <c r="N76">
        <v>29</v>
      </c>
      <c r="O76" s="2">
        <v>0.59699999999999998</v>
      </c>
      <c r="P76">
        <v>32</v>
      </c>
      <c r="Q76">
        <v>22</v>
      </c>
      <c r="R76" s="2">
        <v>0.59299999999999997</v>
      </c>
      <c r="S76" s="2">
        <v>0.188</v>
      </c>
      <c r="T76" s="2">
        <v>0.86399999999999999</v>
      </c>
    </row>
    <row r="77" spans="1:20" x14ac:dyDescent="0.25">
      <c r="A77" s="1">
        <v>41730</v>
      </c>
      <c r="B77" s="1" t="s">
        <v>75</v>
      </c>
      <c r="C77" s="1" t="str">
        <f t="shared" si="5"/>
        <v>Schneider</v>
      </c>
      <c r="D77" s="3">
        <f t="shared" si="4"/>
        <v>1</v>
      </c>
      <c r="E77" s="3">
        <f t="shared" si="6"/>
        <v>1</v>
      </c>
      <c r="F77">
        <v>65</v>
      </c>
      <c r="G77">
        <v>2</v>
      </c>
      <c r="H77">
        <f t="shared" si="7"/>
        <v>14</v>
      </c>
      <c r="I77">
        <v>2</v>
      </c>
      <c r="J77">
        <v>71</v>
      </c>
      <c r="K77">
        <v>43</v>
      </c>
      <c r="L77" s="2">
        <v>0.623</v>
      </c>
      <c r="M77">
        <v>45</v>
      </c>
      <c r="N77">
        <v>31</v>
      </c>
      <c r="O77" s="2">
        <v>0.59199999999999997</v>
      </c>
      <c r="P77">
        <v>35</v>
      </c>
      <c r="Q77">
        <v>27</v>
      </c>
      <c r="R77" s="2">
        <v>0.56499999999999995</v>
      </c>
      <c r="S77" s="2">
        <v>5.7000000000000002E-2</v>
      </c>
      <c r="T77" s="2">
        <v>0.92600000000000005</v>
      </c>
    </row>
    <row r="78" spans="1:20" x14ac:dyDescent="0.25">
      <c r="A78" s="1">
        <v>41733</v>
      </c>
      <c r="B78" s="1" t="s">
        <v>75</v>
      </c>
      <c r="C78" s="1" t="str">
        <f t="shared" si="5"/>
        <v>Schneider</v>
      </c>
      <c r="D78" s="3">
        <f t="shared" si="4"/>
        <v>2</v>
      </c>
      <c r="E78" s="3">
        <f t="shared" si="6"/>
        <v>3</v>
      </c>
      <c r="F78">
        <v>60</v>
      </c>
      <c r="G78">
        <v>2</v>
      </c>
      <c r="H78">
        <f t="shared" si="7"/>
        <v>16</v>
      </c>
      <c r="I78">
        <v>1</v>
      </c>
      <c r="J78">
        <v>54</v>
      </c>
      <c r="K78">
        <v>46</v>
      </c>
      <c r="L78" s="2">
        <v>0.54</v>
      </c>
      <c r="M78">
        <v>39</v>
      </c>
      <c r="N78">
        <v>36</v>
      </c>
      <c r="O78" s="2">
        <v>0.52</v>
      </c>
      <c r="P78">
        <v>31</v>
      </c>
      <c r="Q78">
        <v>25</v>
      </c>
      <c r="R78" s="2">
        <v>0.55400000000000005</v>
      </c>
      <c r="S78" s="2">
        <v>6.5000000000000002E-2</v>
      </c>
      <c r="T78" s="2">
        <v>0.96</v>
      </c>
    </row>
    <row r="79" spans="1:20" x14ac:dyDescent="0.25">
      <c r="A79" s="1">
        <v>41734</v>
      </c>
      <c r="B79" s="1" t="s">
        <v>75</v>
      </c>
      <c r="C79" s="1" t="str">
        <f t="shared" si="5"/>
        <v>Schneider</v>
      </c>
      <c r="D79" s="3">
        <f t="shared" si="4"/>
        <v>3</v>
      </c>
      <c r="E79" s="3">
        <f t="shared" si="6"/>
        <v>1</v>
      </c>
      <c r="F79">
        <v>60</v>
      </c>
      <c r="G79">
        <v>3</v>
      </c>
      <c r="H79">
        <f t="shared" si="7"/>
        <v>16</v>
      </c>
      <c r="I79">
        <v>1</v>
      </c>
      <c r="J79">
        <v>54</v>
      </c>
      <c r="K79">
        <v>58</v>
      </c>
      <c r="L79" s="2">
        <v>0.48199999999999998</v>
      </c>
      <c r="M79">
        <v>41</v>
      </c>
      <c r="N79">
        <v>37</v>
      </c>
      <c r="O79" s="2">
        <v>0.52600000000000002</v>
      </c>
      <c r="P79">
        <v>23</v>
      </c>
      <c r="Q79">
        <v>27</v>
      </c>
      <c r="R79" s="2">
        <v>0.46</v>
      </c>
      <c r="S79" s="2">
        <v>0.13</v>
      </c>
      <c r="T79" s="2">
        <v>0.96299999999999997</v>
      </c>
    </row>
    <row r="80" spans="1:20" x14ac:dyDescent="0.25">
      <c r="A80" s="1">
        <v>41736</v>
      </c>
      <c r="B80" s="1" t="s">
        <v>75</v>
      </c>
      <c r="C80" s="1" t="str">
        <f t="shared" si="5"/>
        <v>Schneider</v>
      </c>
      <c r="D80" s="3">
        <f t="shared" si="4"/>
        <v>4</v>
      </c>
      <c r="E80" s="3">
        <f>A80-A79</f>
        <v>2</v>
      </c>
      <c r="F80">
        <v>60</v>
      </c>
      <c r="G80">
        <v>0</v>
      </c>
      <c r="H80">
        <f t="shared" si="7"/>
        <v>14</v>
      </c>
      <c r="I80">
        <v>1</v>
      </c>
      <c r="J80">
        <v>52</v>
      </c>
      <c r="K80">
        <v>35</v>
      </c>
      <c r="L80" s="2">
        <v>0.59799999999999998</v>
      </c>
      <c r="M80">
        <v>39</v>
      </c>
      <c r="N80">
        <v>30</v>
      </c>
      <c r="O80" s="2">
        <v>0.56499999999999995</v>
      </c>
      <c r="P80">
        <v>31</v>
      </c>
      <c r="Q80">
        <v>22</v>
      </c>
      <c r="R80" s="2">
        <v>0.58499999999999996</v>
      </c>
      <c r="S80" s="2">
        <v>0</v>
      </c>
      <c r="T80" s="2">
        <v>0.95499999999999996</v>
      </c>
    </row>
    <row r="81" spans="1:20" x14ac:dyDescent="0.25">
      <c r="A81" s="1">
        <v>41739</v>
      </c>
      <c r="B81" s="1" t="s">
        <v>75</v>
      </c>
      <c r="C81" s="1" t="str">
        <f t="shared" si="5"/>
        <v>Schneider</v>
      </c>
      <c r="D81" s="3">
        <f t="shared" si="4"/>
        <v>5</v>
      </c>
      <c r="E81" s="3">
        <f t="shared" si="6"/>
        <v>3</v>
      </c>
      <c r="F81">
        <v>65</v>
      </c>
      <c r="G81">
        <v>1</v>
      </c>
      <c r="H81">
        <f t="shared" si="7"/>
        <v>14</v>
      </c>
      <c r="I81">
        <v>1</v>
      </c>
      <c r="J81">
        <v>60</v>
      </c>
      <c r="K81">
        <v>62</v>
      </c>
      <c r="L81" s="2">
        <v>0.49199999999999999</v>
      </c>
      <c r="M81">
        <v>46</v>
      </c>
      <c r="N81">
        <v>46</v>
      </c>
      <c r="O81" s="2">
        <v>0.5</v>
      </c>
      <c r="P81">
        <v>39</v>
      </c>
      <c r="Q81">
        <v>32</v>
      </c>
      <c r="R81" s="2">
        <v>0.54900000000000004</v>
      </c>
      <c r="S81" s="2">
        <v>2.5999999999999999E-2</v>
      </c>
      <c r="T81" s="2">
        <v>0.96899999999999997</v>
      </c>
    </row>
    <row r="82" spans="1:20" x14ac:dyDescent="0.25">
      <c r="A82" s="1">
        <v>41740</v>
      </c>
      <c r="B82" s="1" t="e">
        <v>#N/A</v>
      </c>
      <c r="C82" s="1" t="s">
        <v>64</v>
      </c>
      <c r="D82" s="3">
        <f t="shared" si="4"/>
        <v>1</v>
      </c>
      <c r="E82" s="3">
        <f t="shared" si="6"/>
        <v>1</v>
      </c>
      <c r="F82">
        <v>65</v>
      </c>
      <c r="G82">
        <v>2</v>
      </c>
      <c r="H82">
        <f t="shared" si="7"/>
        <v>10</v>
      </c>
      <c r="I82">
        <v>2</v>
      </c>
      <c r="J82">
        <v>41</v>
      </c>
      <c r="K82">
        <v>46</v>
      </c>
      <c r="L82" s="2">
        <v>0.47099999999999997</v>
      </c>
      <c r="M82">
        <v>34</v>
      </c>
      <c r="N82">
        <v>39</v>
      </c>
      <c r="O82" s="2">
        <v>0.46600000000000003</v>
      </c>
      <c r="P82">
        <v>27</v>
      </c>
      <c r="Q82">
        <v>30</v>
      </c>
      <c r="R82" s="2">
        <v>0.47399999999999998</v>
      </c>
      <c r="S82" s="2">
        <v>7.3999999999999996E-2</v>
      </c>
      <c r="T82" s="2">
        <v>0.93300000000000005</v>
      </c>
    </row>
    <row r="83" spans="1:20" x14ac:dyDescent="0.25">
      <c r="A83" s="1">
        <v>41742</v>
      </c>
      <c r="B83" s="1" t="e">
        <v>#N/A</v>
      </c>
      <c r="C83" s="1" t="s">
        <v>64</v>
      </c>
      <c r="D83" s="3">
        <f t="shared" si="4"/>
        <v>2</v>
      </c>
      <c r="E83" s="3">
        <f t="shared" si="6"/>
        <v>2</v>
      </c>
      <c r="F83">
        <v>60</v>
      </c>
      <c r="G83">
        <v>3</v>
      </c>
      <c r="H83">
        <f t="shared" si="7"/>
        <v>11</v>
      </c>
      <c r="I83">
        <v>2</v>
      </c>
      <c r="J83">
        <v>45</v>
      </c>
      <c r="K83">
        <v>28</v>
      </c>
      <c r="L83" s="2">
        <v>0.61599999999999999</v>
      </c>
      <c r="M83">
        <v>36</v>
      </c>
      <c r="N83">
        <v>24</v>
      </c>
      <c r="O83" s="2">
        <v>0.6</v>
      </c>
      <c r="P83">
        <v>31</v>
      </c>
      <c r="Q83">
        <v>18</v>
      </c>
      <c r="R83" s="2">
        <v>0.63300000000000001</v>
      </c>
      <c r="S83" s="2">
        <v>9.7000000000000003E-2</v>
      </c>
      <c r="T83" s="2">
        <v>0.88900000000000001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H18" sqref="H18"/>
    </sheetView>
  </sheetViews>
  <sheetFormatPr defaultRowHeight="15" x14ac:dyDescent="0.25"/>
  <cols>
    <col min="1" max="1" width="10" customWidth="1"/>
  </cols>
  <sheetData>
    <row r="1" spans="1:5" x14ac:dyDescent="0.25">
      <c r="B1" t="s">
        <v>65</v>
      </c>
      <c r="C1" t="s">
        <v>66</v>
      </c>
    </row>
    <row r="2" spans="1:5" x14ac:dyDescent="0.25">
      <c r="A2" t="s">
        <v>63</v>
      </c>
      <c r="B2">
        <v>19</v>
      </c>
      <c r="C2">
        <v>24</v>
      </c>
    </row>
    <row r="3" spans="1:5" x14ac:dyDescent="0.25">
      <c r="A3" t="s">
        <v>64</v>
      </c>
      <c r="B3">
        <v>20</v>
      </c>
      <c r="C3">
        <v>17</v>
      </c>
    </row>
    <row r="5" spans="1:5" x14ac:dyDescent="0.25">
      <c r="B5" t="s">
        <v>67</v>
      </c>
      <c r="C5" t="s">
        <v>68</v>
      </c>
      <c r="D5" t="s">
        <v>69</v>
      </c>
    </row>
    <row r="6" spans="1:5" x14ac:dyDescent="0.25">
      <c r="A6" t="s">
        <v>63</v>
      </c>
      <c r="B6">
        <v>89.14</v>
      </c>
      <c r="C6">
        <v>2.66</v>
      </c>
      <c r="D6">
        <v>55.82</v>
      </c>
    </row>
    <row r="7" spans="1:5" x14ac:dyDescent="0.25">
      <c r="A7" t="s">
        <v>64</v>
      </c>
      <c r="B7">
        <v>94.51</v>
      </c>
      <c r="C7">
        <v>2.61</v>
      </c>
      <c r="D7">
        <v>54.75</v>
      </c>
    </row>
    <row r="9" spans="1:5" x14ac:dyDescent="0.25">
      <c r="B9" t="s">
        <v>70</v>
      </c>
      <c r="C9" t="s">
        <v>71</v>
      </c>
      <c r="D9" t="s">
        <v>72</v>
      </c>
      <c r="E9" t="s">
        <v>5</v>
      </c>
    </row>
    <row r="10" spans="1:5" x14ac:dyDescent="0.25">
      <c r="A10" t="s">
        <v>63</v>
      </c>
      <c r="B10">
        <v>1.85</v>
      </c>
      <c r="C10">
        <v>2.02</v>
      </c>
      <c r="D10">
        <v>25.3</v>
      </c>
      <c r="E10" s="2">
        <f>D10/(D10+C10)</f>
        <v>0.92606149341142019</v>
      </c>
    </row>
    <row r="11" spans="1:5" x14ac:dyDescent="0.25">
      <c r="A11" t="s">
        <v>64</v>
      </c>
      <c r="B11">
        <v>2.81</v>
      </c>
      <c r="C11">
        <v>2.35</v>
      </c>
      <c r="D11">
        <v>25.43</v>
      </c>
      <c r="E11" s="2">
        <f>D11/(D11+C11)</f>
        <v>0.91540676745860328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Schneider GameLog</vt:lpstr>
      <vt:lpstr>Brodeur GameLog</vt:lpstr>
      <vt:lpstr>Devils GameLog</vt:lpstr>
      <vt:lpstr>From 1st Article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cjtdevil</dc:creator>
  <cp:lastModifiedBy>cjtdevil</cp:lastModifiedBy>
  <dcterms:created xsi:type="dcterms:W3CDTF">2014-07-06T21:14:59Z</dcterms:created>
  <dcterms:modified xsi:type="dcterms:W3CDTF">2014-07-25T02:05:18Z</dcterms:modified>
</cp:coreProperties>
</file>